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drawings/drawing7.xml" ContentType="application/vnd.openxmlformats-officedocument.drawing+xml"/>
  <Override PartName="/xl/ctrlProps/ctrlProp34.xml" ContentType="application/vnd.ms-excel.controlproperties+xml"/>
  <Override PartName="/xl/drawings/drawing8.xml" ContentType="application/vnd.openxmlformats-officedocument.drawing+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C5D1B36E-CD62-44EA-A255-CB019A213DBA}" xr6:coauthVersionLast="36" xr6:coauthVersionMax="36" xr10:uidLastSave="{00000000-0000-0000-0000-000000000000}"/>
  <bookViews>
    <workbookView xWindow="0" yWindow="0" windowWidth="21570" windowHeight="7080" tabRatio="825" xr2:uid="{00000000-000D-0000-FFFF-FFFF00000000}"/>
  </bookViews>
  <sheets>
    <sheet name="Aloita tästä" sheetId="80" r:id="rId1"/>
    <sheet name="Metatiedot (piiloon)" sheetId="86" state="hidden" r:id="rId2"/>
    <sheet name="Hakijan tiedot" sheetId="1" r:id="rId3"/>
    <sheet name="3v EU-rahoitus" sheetId="99" r:id="rId4"/>
    <sheet name="Siirron saajat" sheetId="100" r:id="rId5"/>
    <sheet name="Yhteistyötahot" sheetId="101" r:id="rId6"/>
    <sheet name="Suunnitelma" sheetId="2" r:id="rId7"/>
    <sheet name="Aikataulu" sheetId="4" r:id="rId8"/>
    <sheet name="Toimien tyypit ja teemat" sheetId="90" r:id="rId9"/>
    <sheet name="Indikaattorit ET 1" sheetId="120" r:id="rId10"/>
    <sheet name="Indikaattorit ET 2" sheetId="121" r:id="rId11"/>
    <sheet name="Indikaattorit ET 3" sheetId="122" r:id="rId12"/>
    <sheet name="Horisont. periaatteet" sheetId="119" r:id="rId13"/>
    <sheet name="Budjetin perustiedot" sheetId="123" r:id="rId14"/>
    <sheet name="Palkkakust. yksikkökustannukset" sheetId="91" r:id="rId15"/>
    <sheet name="Tosiasiallinen palkkakust." sheetId="17" r:id="rId16"/>
    <sheet name="Muut henkilöstökustannukset" sheetId="92" r:id="rId17"/>
    <sheet name="Hankkeen kustannukset" sheetId="124" r:id="rId18"/>
    <sheet name="Rahoitus" sheetId="109" r:id="rId19"/>
    <sheet name="EU-rahoitusosuus" sheetId="110" r:id="rId20"/>
    <sheet name="Ennakot" sheetId="26" r:id="rId21"/>
    <sheet name="Allekirjoitus" sheetId="125" r:id="rId22"/>
  </sheets>
  <definedNames>
    <definedName name="_xlnm.Print_Area" localSheetId="3">'3v EU-rahoitus'!$B$6:$F$34</definedName>
    <definedName name="_xlnm.Print_Area" localSheetId="7">Aikataulu!$B$2:$K$75</definedName>
    <definedName name="_xlnm.Print_Area" localSheetId="21">Allekirjoitus!$B$1:$K$55</definedName>
    <definedName name="_xlnm.Print_Area" localSheetId="0">'Aloita tästä'!$B$1:$K$31</definedName>
    <definedName name="_xlnm.Print_Area" localSheetId="13">'Budjetin perustiedot'!$B$3:$C$12</definedName>
    <definedName name="_xlnm.Print_Area" localSheetId="20">Ennakot!$B$3:$D$10</definedName>
    <definedName name="_xlnm.Print_Area" localSheetId="19">'EU-rahoitusosuus'!$B$2:$E$27</definedName>
    <definedName name="_xlnm.Print_Area" localSheetId="2">'Hakijan tiedot'!$B$2:$J$123</definedName>
    <definedName name="_xlnm.Print_Area" localSheetId="17">'Hankkeen kustannukset'!$B$2:$D$23</definedName>
    <definedName name="_xlnm.Print_Area" localSheetId="12">'Horisont. periaatteet'!$B$3:$L$35</definedName>
    <definedName name="_xlnm.Print_Area" localSheetId="9">'Indikaattorit ET 1'!$B$1:$P$42</definedName>
    <definedName name="_xlnm.Print_Area" localSheetId="10">'Indikaattorit ET 2'!$B$1:$P$50</definedName>
    <definedName name="_xlnm.Print_Area" localSheetId="11">'Indikaattorit ET 3'!$B$1:$P$54</definedName>
    <definedName name="_xlnm.Print_Area" localSheetId="16">'Muut henkilöstökustannukset'!$B$2:$C$12</definedName>
    <definedName name="_xlnm.Print_Area" localSheetId="14">'Palkkakust. yksikkökustannukset'!$B$8:$N$22</definedName>
    <definedName name="_xlnm.Print_Area" localSheetId="18">Rahoitus!$G$4:$J$45</definedName>
    <definedName name="_xlnm.Print_Area" localSheetId="4">'Siirron saajat'!$B$5:$K$104</definedName>
    <definedName name="_xlnm.Print_Area" localSheetId="6">Suunnitelma!$B$2:$L$171</definedName>
    <definedName name="_xlnm.Print_Area" localSheetId="8">'Toimien tyypit ja teemat'!$B$4:$D$12</definedName>
    <definedName name="_xlnm.Print_Area" localSheetId="15">'Tosiasiallinen palkkakust.'!$B$8:$H$23</definedName>
    <definedName name="_xlnm.Print_Area" localSheetId="5">Yhteistyötahot!$B$5:$K$91</definedName>
    <definedName name="Z_4B7031FE_A209_4425_A537_9C5805C2F335_.wvu.PrintArea" localSheetId="2" hidden="1">'Hakijan tiedot'!$B$2:$K$128</definedName>
    <definedName name="Z_4B7031FE_A209_4425_A537_9C5805C2F335_.wvu.PrintArea" localSheetId="9" hidden="1">'Indikaattorit ET 1'!$D$1:$M$26</definedName>
    <definedName name="Z_4B7031FE_A209_4425_A537_9C5805C2F335_.wvu.PrintArea" localSheetId="10" hidden="1">'Indikaattorit ET 2'!$D$1:$M$21</definedName>
    <definedName name="Z_4B7031FE_A209_4425_A537_9C5805C2F335_.wvu.PrintArea" localSheetId="11" hidden="1">'Indikaattorit ET 3'!$D$1:$M$22</definedName>
    <definedName name="Z_4B7031FE_A209_4425_A537_9C5805C2F335_.wvu.PrintArea" localSheetId="6" hidden="1">Suunnitelma!$C$2:$M$171</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C11" i="123" l="1"/>
  <c r="D4" i="124" l="1"/>
  <c r="D6" i="124"/>
  <c r="C21" i="91" l="1"/>
  <c r="D5" i="124" l="1"/>
  <c r="H4" i="109" l="1"/>
  <c r="C23" i="124" l="1"/>
  <c r="L50" i="122"/>
  <c r="L46" i="121"/>
  <c r="L37" i="120"/>
  <c r="J33" i="119" l="1"/>
  <c r="J26" i="119"/>
  <c r="J22" i="119"/>
  <c r="F11" i="91" l="1"/>
  <c r="F12" i="91"/>
  <c r="F13" i="91"/>
  <c r="F14" i="91"/>
  <c r="F15" i="91"/>
  <c r="F16" i="91"/>
  <c r="F17" i="91"/>
  <c r="F18" i="91"/>
  <c r="F19" i="91"/>
  <c r="F10" i="91"/>
  <c r="J31" i="2" l="1"/>
  <c r="J28" i="2"/>
  <c r="H10" i="17" l="1"/>
  <c r="H11" i="17"/>
  <c r="J153" i="2" l="1"/>
  <c r="I102" i="100" l="1"/>
  <c r="I95" i="100"/>
  <c r="I88" i="100"/>
  <c r="I81" i="100"/>
  <c r="I74" i="100"/>
  <c r="I67" i="100"/>
  <c r="I60" i="100"/>
  <c r="I53" i="100"/>
  <c r="I46" i="100"/>
  <c r="I39" i="100"/>
  <c r="I32" i="100"/>
  <c r="I25" i="100"/>
  <c r="I18" i="100"/>
  <c r="I89" i="101"/>
  <c r="I83" i="101"/>
  <c r="I77" i="101"/>
  <c r="I71" i="101"/>
  <c r="I65" i="101"/>
  <c r="I59" i="101"/>
  <c r="I53" i="101"/>
  <c r="I47" i="101"/>
  <c r="I44" i="101"/>
  <c r="I41" i="101"/>
  <c r="I35" i="101"/>
  <c r="I29" i="101"/>
  <c r="I23" i="101"/>
  <c r="I17" i="101"/>
  <c r="J32" i="109" l="1"/>
  <c r="C9" i="26" l="1"/>
  <c r="C26" i="110"/>
  <c r="H7" i="109"/>
  <c r="H44" i="109"/>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C11" i="92"/>
  <c r="J142" i="2"/>
  <c r="J140" i="2"/>
  <c r="J137" i="2"/>
  <c r="J133" i="2"/>
  <c r="J131" i="2"/>
  <c r="J128" i="2"/>
  <c r="J124" i="2"/>
  <c r="J122" i="2"/>
  <c r="J119" i="2"/>
  <c r="J116" i="2"/>
  <c r="J113" i="2"/>
  <c r="J111" i="2"/>
  <c r="J108" i="2"/>
  <c r="J104" i="2"/>
  <c r="J102" i="2"/>
  <c r="J99" i="2"/>
  <c r="J95" i="2"/>
  <c r="J93" i="2"/>
  <c r="J90" i="2"/>
  <c r="J87" i="2"/>
  <c r="J148" i="2"/>
  <c r="J159" i="2"/>
  <c r="J164" i="2"/>
  <c r="J169" i="2"/>
  <c r="J84" i="2"/>
  <c r="J82" i="2"/>
  <c r="J79" i="2"/>
  <c r="J73" i="2"/>
  <c r="J70" i="2"/>
  <c r="J75" i="2"/>
  <c r="I48" i="2" l="1"/>
  <c r="J66" i="2"/>
  <c r="J64" i="2"/>
  <c r="J61" i="2"/>
  <c r="J58" i="2"/>
  <c r="J53" i="2"/>
  <c r="J41" i="2"/>
  <c r="J24" i="2"/>
  <c r="I11" i="100"/>
  <c r="H73" i="4" l="1"/>
  <c r="H67" i="4"/>
  <c r="H61" i="4"/>
  <c r="H55" i="4"/>
  <c r="H49" i="4"/>
  <c r="H43" i="4"/>
  <c r="H37" i="4"/>
  <c r="H31" i="4"/>
  <c r="H25" i="4"/>
  <c r="H13" i="4"/>
  <c r="H19" i="4"/>
  <c r="H7" i="4"/>
  <c r="I11" i="101"/>
  <c r="C22" i="17" l="1"/>
  <c r="D5" i="26"/>
  <c r="B41" i="1"/>
  <c r="B123" i="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C9" i="92" l="1"/>
  <c r="H18" i="17" l="1"/>
  <c r="L19" i="91" l="1"/>
  <c r="M19" i="91" s="1"/>
  <c r="L18" i="91"/>
  <c r="M18" i="91" s="1"/>
  <c r="L17" i="91"/>
  <c r="M17" i="91" s="1"/>
  <c r="L16" i="91"/>
  <c r="M16" i="91" s="1"/>
  <c r="L15" i="91"/>
  <c r="M15" i="91" s="1"/>
  <c r="L14" i="91"/>
  <c r="M14" i="91" s="1"/>
  <c r="L13" i="91"/>
  <c r="M13" i="91" s="1"/>
  <c r="L12" i="91"/>
  <c r="M12" i="91" s="1"/>
  <c r="L11" i="91"/>
  <c r="M11" i="91" s="1"/>
  <c r="L10" i="91"/>
  <c r="M10" i="91" s="1"/>
  <c r="N13" i="91" l="1"/>
  <c r="N17" i="91"/>
  <c r="N11" i="91"/>
  <c r="N15" i="91"/>
  <c r="N19" i="91"/>
  <c r="N10" i="91"/>
  <c r="N12" i="91"/>
  <c r="N14" i="91"/>
  <c r="N16" i="91"/>
  <c r="N18" i="91"/>
  <c r="H12" i="17"/>
  <c r="H13" i="17"/>
  <c r="H14" i="17"/>
  <c r="H15" i="17"/>
  <c r="H16" i="17"/>
  <c r="H17" i="17"/>
  <c r="H19" i="17"/>
  <c r="N20" i="91" l="1"/>
  <c r="H20" i="17"/>
  <c r="I11" i="109" l="1"/>
  <c r="I16" i="109" l="1"/>
  <c r="D4" i="110" l="1"/>
  <c r="E9" i="110" s="1"/>
  <c r="C8" i="26"/>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9C0950FC-3D3F-4338-BAC5-EC7519751934}">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<sst xmlns="http://schemas.openxmlformats.org/spreadsheetml/2006/main" count="693" uniqueCount="527">
  <si>
    <t>Uusi hakemus</t>
  </si>
  <si>
    <t>Hakija</t>
  </si>
  <si>
    <t>Kyllä</t>
  </si>
  <si>
    <t>Ei</t>
  </si>
  <si>
    <t>Muu EU-rahoitus</t>
  </si>
  <si>
    <t>Rahoituslähde/ohjelma:</t>
  </si>
  <si>
    <t xml:space="preserve">Rahoituksen määrä: </t>
  </si>
  <si>
    <t>Hakijaorganisaation nimi:</t>
  </si>
  <si>
    <t>Hakijaorganisaation nimi englanniksi:</t>
  </si>
  <si>
    <t>Yhteistyötahot</t>
  </si>
  <si>
    <t>Ohjausryhmä</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</si>
  <si>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</si>
  <si>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</si>
  <si>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</si>
  <si>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</si>
  <si>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</si>
  <si>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Hankkeen nimi englanniksi</t>
  </si>
  <si>
    <t>Tavoite 1</t>
  </si>
  <si>
    <t>Tavoite 2</t>
  </si>
  <si>
    <t>Tavoite 3</t>
  </si>
  <si>
    <t>AIKATAULU</t>
  </si>
  <si>
    <t>Jakso</t>
  </si>
  <si>
    <t>Jakson aikana toteutettavat toiminnot</t>
  </si>
  <si>
    <t>Avoin menettely</t>
  </si>
  <si>
    <t>Rajoitettu menettely</t>
  </si>
  <si>
    <t>Neuvottelumenettely</t>
  </si>
  <si>
    <t>Suorahankinta</t>
  </si>
  <si>
    <t>Kilpailullinen neuvottelumenettely</t>
  </si>
  <si>
    <t>Puitejärjestely</t>
  </si>
  <si>
    <t>Suunnittelukilpailu</t>
  </si>
  <si>
    <t>Muu menettely</t>
  </si>
  <si>
    <t xml:space="preserve">Hakemukseen on liitettävä seuraavat asiakirjat: </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</si>
  <si>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</si>
  <si>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</si>
  <si>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</si>
  <si>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</si>
  <si>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</si>
  <si>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</si>
  <si>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</si>
  <si>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</si>
  <si>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</si>
  <si>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Lisätietoja:</t>
  </si>
  <si>
    <t>Valitse</t>
  </si>
  <si>
    <t>EU-rahoitusosuus %</t>
  </si>
  <si>
    <t>Tehtävänimike</t>
  </si>
  <si>
    <t>Tehtävän kuvaus</t>
  </si>
  <si>
    <t>Palkan peruste</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</si>
  <si>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</si>
  <si>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</si>
  <si>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</si>
  <si>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</si>
  <si>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</si>
  <si>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</si>
  <si>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</si>
  <si>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</si>
  <si>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</si>
  <si>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</si>
  <si>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</si>
  <si>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</si>
  <si>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</si>
  <si>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</si>
  <si>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Selite</t>
  </si>
  <si>
    <t>Rahoitus</t>
  </si>
  <si>
    <t>Yksityinen</t>
  </si>
  <si>
    <t>Julkinen</t>
  </si>
  <si>
    <t>Tarkistusruutu (tämän pitää olla nolla)</t>
  </si>
  <si>
    <t>Hankkeen kustannukset</t>
  </si>
  <si>
    <t>Henkilöstökustannukset</t>
  </si>
  <si>
    <t>VUOSIKOHTAINEN BUDJETOINTI</t>
  </si>
  <si>
    <t>Vuosi</t>
  </si>
  <si>
    <t>Perustelut ennakon hakemiselle</t>
  </si>
  <si>
    <t>Ennakkoa haetaan euroa</t>
  </si>
  <si>
    <t>OHJE</t>
  </si>
  <si>
    <t>Aikataulu</t>
  </si>
  <si>
    <t>Ennakot</t>
  </si>
  <si>
    <t>PALAA TÄSTÄ KANSISIVULLE</t>
  </si>
  <si>
    <t>Lomake on kirjoitussuojattu niin, että vain täytettävät kohdat ovat valittavissa ja muokattavissa.</t>
  </si>
  <si>
    <t>Erityistavoite</t>
  </si>
  <si>
    <t>Erityistoimi</t>
  </si>
  <si>
    <t>Hankeavustus</t>
  </si>
  <si>
    <t>Paikallisten ja alueellisten viranomaisten ja kansalaisjärjestöjen toteuttamat kotouttamistoimenpiteet</t>
  </si>
  <si>
    <t>Toimet säilöönoton tehokkaiden vaihtoehtojen kehittämiseksi ja toteuttamiseksi</t>
  </si>
  <si>
    <t>Tuettu vapaaehtoinen paluu ja uudelleenkotouttamisohjelmat ja niihin liittyvät toiminnot</t>
  </si>
  <si>
    <t>Toimenpiteet, jotka on kohdennettu muita heikommassa asemassa oleviin henkilöihin</t>
  </si>
  <si>
    <t>Kolmansissa maissa toteuttavat hankkeet, joilla pyritään torjumaan jäsenvaltioihin kohdistuvaa muuttopainetta</t>
  </si>
  <si>
    <t>Operatiivinen tuki</t>
  </si>
  <si>
    <t xml:space="preserve">Yhteensä </t>
  </si>
  <si>
    <t>Hankeavustus (hankinta)</t>
  </si>
  <si>
    <t>Hätäapu</t>
  </si>
  <si>
    <t xml:space="preserve">Onko hankkeelle haettu muuta EU-rahoitusta? </t>
  </si>
  <si>
    <t>Hakijaorganisaation y-tunnus:</t>
  </si>
  <si>
    <t>Hakijaorganisaation postinumero:</t>
  </si>
  <si>
    <t>Hakijaorganisaation postitoimipaikka:</t>
  </si>
  <si>
    <t xml:space="preserve">Hakijaorganisaation yleinen sähköpostiosoite: </t>
  </si>
  <si>
    <t>Hakijaorganisaation www-sivujen osoite:</t>
  </si>
  <si>
    <t>Saako sähköpostiosoitetta käyttää rahaston viestintään?</t>
  </si>
  <si>
    <t>Siirron saajat</t>
  </si>
  <si>
    <t>Siirron saajan 1 nimi:</t>
  </si>
  <si>
    <t>SUUNNITELMA</t>
  </si>
  <si>
    <t>Kyllä/Ei</t>
  </si>
  <si>
    <t>Erityistavoitteet</t>
  </si>
  <si>
    <t>Hankkeen aloituspäivämäärä</t>
  </si>
  <si>
    <t>Hankkeen lopetuspäivämäärä</t>
  </si>
  <si>
    <t>Tavoite 1 - Toiminto 3</t>
  </si>
  <si>
    <t>Hakemuksen kustannusmalli</t>
  </si>
  <si>
    <t>EU-rahoitusosuus</t>
  </si>
  <si>
    <t>Sivukulut ja lomarahat (%)</t>
  </si>
  <si>
    <t>Muu rahoitus</t>
  </si>
  <si>
    <t>Avustusta hakeva organisaatio</t>
  </si>
  <si>
    <t>Siirron saajan 2 nimi:</t>
  </si>
  <si>
    <t>Suunnitelma</t>
  </si>
  <si>
    <t>Tukitoimikoodit</t>
  </si>
  <si>
    <t>Toimityyppikoodit</t>
  </si>
  <si>
    <t>Suunnitelma-välilehti</t>
  </si>
  <si>
    <t>Aikataulu-välilehti</t>
  </si>
  <si>
    <t>Budjetin perustiedot-välilehti</t>
  </si>
  <si>
    <t>Ennakot-välilehti</t>
  </si>
  <si>
    <t>Korjattu / täydennetty hakemus</t>
  </si>
  <si>
    <t>Jos hanke käynnistetään ennen avustuspäätöstä, esitä perustelut tässä.</t>
  </si>
  <si>
    <t>Hakijaorganisaation yleinen puhelinnumero:</t>
  </si>
  <si>
    <t>Hankkeessa työskenneltävien kuukausien lukumäärä</t>
  </si>
  <si>
    <t>Kustannusmallit</t>
  </si>
  <si>
    <t>Kustannukset</t>
  </si>
  <si>
    <t>Euro</t>
  </si>
  <si>
    <t>Rahoitus yhteensä (EU-rahoitus + omarahoitus + muu rahoitus)</t>
  </si>
  <si>
    <t>Ajanjakso</t>
  </si>
  <si>
    <t xml:space="preserve">Siirron saaja </t>
  </si>
  <si>
    <t>Hankkeen kustannukset yhteensä vähennettynä tuotoilla</t>
  </si>
  <si>
    <t xml:space="preserve">Onko hankkeelle myönnetty muuta EU-rahoitusta? </t>
  </si>
  <si>
    <t>Hakijaorganisaation postiosoite:</t>
  </si>
  <si>
    <t xml:space="preserve">Ilmoita tahot (ei henkilöiden nimiä), jotka suunnitellaan kutsuttavan ohjausryhmään </t>
  </si>
  <si>
    <t>Ei painopistealuetta</t>
  </si>
  <si>
    <t>Hankkeen toimet eivät liity mihinkään näistä</t>
  </si>
  <si>
    <t>Hankkeen tiivistelmä</t>
  </si>
  <si>
    <t>Hankkeen päämäärä</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</si>
  <si>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</si>
  <si>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</si>
  <si>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</si>
  <si>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</si>
  <si>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</si>
  <si>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</si>
  <si>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</si>
  <si>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</si>
  <si>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</si>
  <si>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</si>
  <si>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</si>
  <si>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</si>
  <si>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Hankkeen riskiarvio</t>
  </si>
  <si>
    <t>Hankkeen vaikutukset ja vaikuttavuus</t>
  </si>
  <si>
    <t>Yhteistyötahon 1 nimi:</t>
  </si>
  <si>
    <t>Onko hankkeella yhteistyötahoja?</t>
  </si>
  <si>
    <t>Hankintamenettelyt</t>
  </si>
  <si>
    <t>Yhteistyötahon 2 nimi:</t>
  </si>
  <si>
    <t>Yhteistyötahon 14 nimi:</t>
  </si>
  <si>
    <t>Yhteistyötahon 13 nimi:</t>
  </si>
  <si>
    <t>Yhteistyötahon 12 nimi:</t>
  </si>
  <si>
    <t>Yhteistyötahon 11 nimi:</t>
  </si>
  <si>
    <t>Yhteistyötahon 10 nimi:</t>
  </si>
  <si>
    <t>Yhteistyötahon 9 nimi:</t>
  </si>
  <si>
    <t>Yhteistyötahon 8 nimi:</t>
  </si>
  <si>
    <t>Yhteistyötahon 6 nimi:</t>
  </si>
  <si>
    <t>Yhteistyötahon 5 nimi:</t>
  </si>
  <si>
    <t>Yhteistyötahon 4 nimi:</t>
  </si>
  <si>
    <t>Yhteistyötahon 3 nimi:</t>
  </si>
  <si>
    <t>Anna tominnolle sitä kuvaava otsikko.</t>
  </si>
  <si>
    <t xml:space="preserve">Hankkeen taustatilanteen ja tarpeen kuvaus </t>
  </si>
  <si>
    <t xml:space="preserve">Kuvaile tässä kohdassa hakijan käytössä olevat verkostot, resurssit tai muut edellytykset, joiden avulla hakija pyrkii varmistamaan hankkeen tai toiminnan tulosten, esimerkiksi luotujen toimintamallien tms. jatkuvuuden hankkeen päätyttyä. Miten hankeen tuloksia levitetään? Millä toimenpiteillä hanketoteuttaja, hankekumppanit ja yhteistyötahot varmistavat hankkeen tulosten laajemman hyödynnettävyyden ja niiden siirtymisen käytäntöön hankkeen päätyttyä? Miten hankkeen tuloksia hyödynnetään hankkeen päätyttyä?  </t>
  </si>
  <si>
    <t>Nimi</t>
  </si>
  <si>
    <t>Välilliset kustannukset -kerroin</t>
  </si>
  <si>
    <t>Voit siirtyä muokattavasta kentästä toiseen painamalla enter- tai sarkainnäppäintä.</t>
  </si>
  <si>
    <t xml:space="preserve">• Jos avustuksen hakija on  yksityisoikeudellinen oikeushenkilö, on sen lisäksi toimitettava kaksi viimeisintä tilinpäätöstä, jotka sisältävät taseen, tuloslaskelman ja toimintakertomuksen.  </t>
  </si>
  <si>
    <t>Yhteyshenkilön nimi</t>
  </si>
  <si>
    <t>Yhteyshenkilön puhelinnumero</t>
  </si>
  <si>
    <t>Yhteyshenkilön sähköpostiosoite</t>
  </si>
  <si>
    <t>Varayhteyshenkilön nimi</t>
  </si>
  <si>
    <t>Varahteyshenkilön puhelinnumero</t>
  </si>
  <si>
    <t>Varayhteyshenkilön sähköpostiosoite</t>
  </si>
  <si>
    <t>Korotettuun EU-rahoitukseen oikeuttavat toimet</t>
  </si>
  <si>
    <t xml:space="preserve">EU-rahoitusosuus on lähtökohtaisesti 75 %. Jos hankkeen toimet kohdistuvat johonkin näistä toimista, hankkeelle voidaan hakea korotettua EU-rahoitusta, joka on enintään 90 %. 
</t>
  </si>
  <si>
    <t xml:space="preserve">Määrittele hankkeelle yhteensä 1-3 kpl välitöntä, konkreettista tavoitetta. Määrittele kutakin tavoitetta kohden 1-3 toimintoa ja niille tulostavoitteet.
</t>
  </si>
  <si>
    <t>Menettelyä ei ole vielä päätetty</t>
  </si>
  <si>
    <t xml:space="preserve">Lisätietoja hakemuksen kustannusarvioon liittyen. </t>
  </si>
  <si>
    <t>Hankkeessa tehtävän työn osuus kokonaistyöajasta (%)</t>
  </si>
  <si>
    <t>Vuoden sivukulut (€)</t>
  </si>
  <si>
    <t>Vuoden bruttopalkka (€)</t>
  </si>
  <si>
    <t>Vakuutan/vakuutamme hakemuksen tiedot oikeiksi.</t>
  </si>
  <si>
    <t>3v EU-rahoitus-välilehti</t>
  </si>
  <si>
    <t>HAKIJAN VIIMEISEN KOLMEN VUODEN AIKANA SAAMA EU-RAHOITUS</t>
  </si>
  <si>
    <t>EU-rahoitus €</t>
  </si>
  <si>
    <t>YHTEISTYÖTAHOT</t>
  </si>
  <si>
    <t>Yhteistyötahot-välilehti</t>
  </si>
  <si>
    <t>Siirron saajat-välilehti</t>
  </si>
  <si>
    <t>SIIRRON SAAJAT</t>
  </si>
  <si>
    <t>INDIKAATTORIT - ERITYISTAVOITE 1</t>
  </si>
  <si>
    <t>INDIKAATTORIT - ERITYISTAVOITE 2</t>
  </si>
  <si>
    <t>INDIKAATTORIT - ERITYISTAVOITE 3</t>
  </si>
  <si>
    <t>Indikaattorit et 1 -välilehti</t>
  </si>
  <si>
    <t>KUSTANNUSARVION PERUSTIEDOT</t>
  </si>
  <si>
    <t>Palkka (€)</t>
  </si>
  <si>
    <t>MUUT HENKILÖSTÖKUSTANNUKSET</t>
  </si>
  <si>
    <t>Hankkeen kustannukset-välilehti</t>
  </si>
  <si>
    <t>YHTEENVETO HANKKEEN KUSTANNUKSISTA</t>
  </si>
  <si>
    <t>ENNAKOT</t>
  </si>
  <si>
    <t xml:space="preserve">HAKEMUKSEN ALLEKIRJOITUS </t>
  </si>
  <si>
    <t>Määrittele konkreettiset toimenpiteet tavoitteen saavuttamiseksi.</t>
  </si>
  <si>
    <t>Aikatauluta hanke 3-6 kuukauden jaksoissa.</t>
  </si>
  <si>
    <t xml:space="preserve">Minkään indikaattoreista ei ennakoida soveltuvan hankkeeseen. 
</t>
  </si>
  <si>
    <t>Valitse tämä jos hanketoiminnan ei ennakoida tuottavan ohjelman indikaattoreilla mitattavia tuloksia.</t>
  </si>
  <si>
    <t>Hankintojen lukumäärä</t>
  </si>
  <si>
    <t>TÄMÄ VÄLILEHTI PIILOSSA HAKIJOILTA</t>
  </si>
  <si>
    <t>Organisaatio</t>
  </si>
  <si>
    <t>Julkinen vai yksityinen</t>
  </si>
  <si>
    <t>Määrä</t>
  </si>
  <si>
    <t>Siirron saaja</t>
  </si>
  <si>
    <t>Julkinen rahoitus</t>
  </si>
  <si>
    <t>Yksityinen rahoitus</t>
  </si>
  <si>
    <t>Omarahoitus</t>
  </si>
  <si>
    <t xml:space="preserve">EU-rahoitusosuus </t>
  </si>
  <si>
    <t>Muu rahoittaja</t>
  </si>
  <si>
    <t xml:space="preserve">Hankkeen tuottojen erittely </t>
  </si>
  <si>
    <t>Hakijan omarahoitus</t>
  </si>
  <si>
    <t>Siirron saajan omarahoitus</t>
  </si>
  <si>
    <t>Siirron saaja 1</t>
  </si>
  <si>
    <t>Siirron saaja 2</t>
  </si>
  <si>
    <t>Rahoituksen yhteenveto hallintoviranomaista varten</t>
  </si>
  <si>
    <t>Rahoittaja</t>
  </si>
  <si>
    <t xml:space="preserve">Hankkeen omarahoitus ja muu rahoitus </t>
  </si>
  <si>
    <t>HANKKEEN KUSTANNUKSET</t>
  </si>
  <si>
    <t>%</t>
  </si>
  <si>
    <t>Siirron saaja 3</t>
  </si>
  <si>
    <t>€</t>
  </si>
  <si>
    <t xml:space="preserve">Avustuksen saajalle jäävä EU-rahoitusosuus </t>
  </si>
  <si>
    <t xml:space="preserve">Siirron saajalle siirrettävä EU-rahoitusosuus </t>
  </si>
  <si>
    <t>Siirron saaja 4</t>
  </si>
  <si>
    <t>Siirron saaja 5</t>
  </si>
  <si>
    <t>Siirron saaja 6</t>
  </si>
  <si>
    <t>Siirron saaja 7</t>
  </si>
  <si>
    <t>Siirron saaja 8</t>
  </si>
  <si>
    <t>Siirron saaja 9</t>
  </si>
  <si>
    <t>Siirron saaja 10</t>
  </si>
  <si>
    <t>Siirron saaja 11</t>
  </si>
  <si>
    <t>Siirron saaja 12</t>
  </si>
  <si>
    <t>Siirron saaja 13</t>
  </si>
  <si>
    <t>Siirron saaja 14</t>
  </si>
  <si>
    <t>SIIRRON SAAJILLE SIIRRETTÄVÄN EU-RAHOITUSOSUUDEN ERITTELY</t>
  </si>
  <si>
    <t>Rahoitus-välilehti</t>
  </si>
  <si>
    <t>EU-rahoitusosuus-välilehti</t>
  </si>
  <si>
    <t>Hakemus</t>
  </si>
  <si>
    <t>Onko hakijaorganisaatio saanut EU-rahoitusta viimeisen kolmen vuoden aikana?</t>
  </si>
  <si>
    <t>Anna tarvittaessa lisätietoja haetusta tai myönnetystä EU-rahoituksesta.</t>
  </si>
  <si>
    <t>Hakijan tiedot -välilehti</t>
  </si>
  <si>
    <r>
      <rPr>
        <b/>
        <sz val="12"/>
        <rFont val="Arial"/>
        <family val="2"/>
      </rPr>
      <t xml:space="preserve">Hankkeen tavoitteet </t>
    </r>
    <r>
      <rPr>
        <sz val="8"/>
        <color theme="1"/>
        <rFont val="Arial"/>
        <family val="2"/>
      </rPr>
      <t/>
    </r>
  </si>
  <si>
    <t>Automaattisesti laskettu tuntien lukumäärä</t>
  </si>
  <si>
    <t>Automaatti-sesti laskettu tuntihinta (€)</t>
  </si>
  <si>
    <t>Vuoden kokonais-palkka-kustan-nukset (€)</t>
  </si>
  <si>
    <t>Tehtävän palkka-kustan-nukset (€)</t>
  </si>
  <si>
    <r>
      <t xml:space="preserve">Alla olevista välilehtien nimistä </t>
    </r>
    <r>
      <rPr>
        <sz val="12"/>
        <color theme="1"/>
        <rFont val="Arial"/>
        <family val="2"/>
      </rPr>
      <t>pääset</t>
    </r>
    <r>
      <rPr>
        <sz val="12"/>
        <rFont val="Arial"/>
        <family val="2"/>
      </rPr>
      <t xml:space="preserve"> siirtymään kyseiselle välilehdelle.</t>
    </r>
  </si>
  <si>
    <t>Hakijan tiedot</t>
  </si>
  <si>
    <t>Budjetin perustiedot</t>
  </si>
  <si>
    <t>3v EU-rahoitus</t>
  </si>
  <si>
    <t>Indikaattorit ET 1</t>
  </si>
  <si>
    <t>Käytännön vinkkejä:</t>
  </si>
  <si>
    <t>Tavoite 1 - Toiminto 1</t>
  </si>
  <si>
    <t>Tavoite 1 - Toiminto 1 - Kuvaus</t>
  </si>
  <si>
    <t>Tavoite 1 - Toiminto 1 - Tulostavoite</t>
  </si>
  <si>
    <t>Tavoite 1 - Toiminto 2</t>
  </si>
  <si>
    <t>Tavoite 1 - Toiminto 2 - Kuvaus</t>
  </si>
  <si>
    <t>Tavoite 1 - Toiminto 2 - Tulostavoite</t>
  </si>
  <si>
    <t>Tavoite 1 - Toiminto 3 - Kuvaus</t>
  </si>
  <si>
    <t>Tavoite 1 - Toiminto 3 - Tulostavoite</t>
  </si>
  <si>
    <t>Tavoite 2 - Toiminto 1</t>
  </si>
  <si>
    <t>Tavoite 2 - Toiminto 1 - Kuvaus</t>
  </si>
  <si>
    <t>Tavoite 2 - Toiminto 1 - Tulostavoite</t>
  </si>
  <si>
    <t>Tavoite 2 - Toiminto 2</t>
  </si>
  <si>
    <t>Tavoite 2 - Toiminto 2 - Kuvaus</t>
  </si>
  <si>
    <t>Tavoite 2 - Toiminto 2 - Tulostavoite</t>
  </si>
  <si>
    <t>Tavoite 2 - Toiminto 3</t>
  </si>
  <si>
    <t>Tavoite 2 - Toiminto 3 - Kuvaus</t>
  </si>
  <si>
    <t>Tavoite 2 - Toiminto 3 - Tulostavoite</t>
  </si>
  <si>
    <t>Tavoite 3 - Toiminto 1</t>
  </si>
  <si>
    <t>Tavoite 3 - Toiminto 1 - Kuvaus</t>
  </si>
  <si>
    <t>Tavoite 3 - Toiminto 1 - Tulostavoite</t>
  </si>
  <si>
    <t>Tavoite 3 - Toiminto 2</t>
  </si>
  <si>
    <t>Tavoite 3 - Toiminto 2 - Kuvaus</t>
  </si>
  <si>
    <t>Tavoite 3 - Toiminto 2 - Tulostavoite</t>
  </si>
  <si>
    <t>Tavoite 3 - Toiminto 3</t>
  </si>
  <si>
    <t>Tavoite 3 - Toiminto 3 - Kuvaus</t>
  </si>
  <si>
    <t>Tavoite 3 - Toiminto 3 - Tulostavoite</t>
  </si>
  <si>
    <t>Rahoittajatyypit</t>
  </si>
  <si>
    <t>Hakulomakkeen välilehdet</t>
  </si>
  <si>
    <t>Indikaattorit ET 2</t>
  </si>
  <si>
    <t>Indikaattorit ET 3</t>
  </si>
  <si>
    <t>Yhteistyötahon rooli hankkeessa ja hakemuksen valmistelussa:</t>
  </si>
  <si>
    <t>Siirron saajan rooli hankkeessa ja hakemuksen valmistelussa:</t>
  </si>
  <si>
    <t>Hankkeen viestintäsuunnitelma</t>
  </si>
  <si>
    <t>Erityisten teemojen koodit</t>
  </si>
  <si>
    <t>001 Yhteistyö kolmansien maiden kanssa</t>
  </si>
  <si>
    <t>002 Kolmansissa maissa toteutettavat toimet tai kolmansiin maihin liittyvät toimet</t>
  </si>
  <si>
    <t>Hankekoodit-välilehti</t>
  </si>
  <si>
    <t>Kuvaile hankkeen taustatilannetta. Mihin haasteeseen, ongelmaan tai tarpeeseen hankkeella haetaan ratkaisua? Miten tarve on kartoitettu tai tullut esiin? Mihin kohderyhmään haasteet tai tarpeet liittyvät? Miten hankkeen valmistelussa on varmistettu yhteistyö sidosryhmien kanssa ja kumppanuuden toteutuminen? Miten on huomioitu mahdollisen aiemman hanketoiminnan tulokset?</t>
  </si>
  <si>
    <t>Jatkuvuus ja tulosten levittäminen</t>
  </si>
  <si>
    <r>
      <t>Mikä on hankkeen päämäärä? Minkälaista</t>
    </r>
    <r>
      <rPr>
        <sz val="12"/>
        <rFont val="Arial"/>
        <family val="2"/>
      </rPr>
      <t xml:space="preserve"> taustatilanteeseen ja tarpeeseen liittyvää pitkän aikavälin muutosvaikutusta hankkeella tavoitellaan? 
</t>
    </r>
  </si>
  <si>
    <t xml:space="preserve">Jos on, mistä rahoituslähteestä/-ohjelmasta, mille ajanjaksolle ja kuinka paljon? </t>
  </si>
  <si>
    <t>Rahoituslähde/-ohjelma:</t>
  </si>
  <si>
    <t>Jos vastaat kyllä, täytä tiedot "3v EU-rahoitus" välilehdelle tai toimita lista EU-rahoituksesta liitteenä.</t>
  </si>
  <si>
    <t>Rahoituslähde/-ohjelma</t>
  </si>
  <si>
    <t>Jos on, mistä rahoituslähteestä/-ohjelmasta, mille ajanjaksolle ja kuinka paljon?</t>
  </si>
  <si>
    <t xml:space="preserve">Pohdi hankkeen toteuttamiseen liittyviä riskejä ja kuvaile, miten niihin on varauduttu. Arvioi riskien todennäköisyyttä ja mahdollisia seurauksia ja mieti toimenpiteitä niiden varalta. Riskit voivat liittyä esimerkiksi hankkeen toimintaympäristöön, hallintoon, henkilöstöön, kohderyhmään, hankkeen talouteen tai rahoitukseen, tai toiminnan suhteeseen julkisiin palveluihin tai muihin hankkeisiin. </t>
  </si>
  <si>
    <t>Anna toiminnolle sitä kuvaava otsikko</t>
  </si>
  <si>
    <t xml:space="preserve">näkyy siinä myös siihen mennessä kirjoitettujen merkkien määrä. </t>
  </si>
  <si>
    <t>Kuvaile, miten ja missä hankkeen vaikutukset näkyvät lyhyellä tai pitkällä aikavälillä. Kuvaile hankkeen tuottama pidemmän aikavälin vaikuttavuus hankkeen kohderyhmän, hyödynsaajien ja koko toimialan näkökulmasta.  Mitä muutoksia hanke saa aikaan nykytilaan verrattuna? Mikä on hankkeen lisäarvo?</t>
  </si>
  <si>
    <t>Mikä tai mitkä ovat hankkeen konkreettiset tuotokset ja tulokset? Miten niitä voidaan todentaa ja mitata?</t>
  </si>
  <si>
    <t>Jos vastaat kyllä, täytä tiedot yhteistyötahoista välilehdelle "Yhteistyötahot".</t>
  </si>
  <si>
    <t>Perustele valinta. Miten hanke toteuttaa korkeampaan tukeen oikeuttavia toimia? Liittyvätkö kaikki hankkeen toiminnot näihin toimiin?</t>
  </si>
  <si>
    <t>Onko hankkeella siirron saajia? Jos vastaat kyllä, täytä tiedot siirron saajista välilehdelle "Siirron saajat".</t>
  </si>
  <si>
    <t>Tosiasialliset kustannukset</t>
  </si>
  <si>
    <t>Yksikkökustannukset</t>
  </si>
  <si>
    <t>Ei palkkakustannuksia</t>
  </si>
  <si>
    <t>Valitse palkkakustannusten budjetointitapa</t>
  </si>
  <si>
    <t>Jos hakija on yksityisoikeudellinen tai julkisoikeudellinen oikeushenkilö, tulee hakemuksessa antaa selvitys rahanpesun ja terrorismin rahoittamisen estämisestä annetun lain (444/2017) 5 ja 7  §:n mukaisista tosiasiallisista omistajista ja edunsaajista. Hakijan ollessa viranomainen kohtaa ei tarvitse täyttää.</t>
  </si>
  <si>
    <t>Mihin tietoihin arvioitu indikaattorilukema perustuu?</t>
  </si>
  <si>
    <t>Kerro tässä minkä tietojen pohjalta arvioidut indikaattorilukemat on määritetty.</t>
  </si>
  <si>
    <t>Valitse, kyllä mikäli organisaatiosi on saanut EU-rahoitusta kolmen viimeisen vuoden aikana. Mikäli organisaatiosi on saanut EU-rahoitusta, tee tarkempi erittely välilehdelle 3v EU-rahoitus.</t>
  </si>
  <si>
    <t xml:space="preserve"> </t>
  </si>
  <si>
    <t xml:space="preserve">Bruttotyövoimakustannuksen (bruttopalkka ja sivukulut) määrittämisen peruste
</t>
  </si>
  <si>
    <t>Ajanjakso, johon bruttotyövoimakustannuksia koskevat tiedot perustuvat</t>
  </si>
  <si>
    <t>Täytä tiedot hankkeen palkkakustannuksista tälle sivulle, jos valitsit Budjetin perustiedot -sivulla hankkeen palkkakustannusten budjetointitavaksi yksikkökustannukset.</t>
  </si>
  <si>
    <t>Tosiasialliset palkkakustannusmalli-välilehti</t>
  </si>
  <si>
    <t>Asiakirja tai asiakirjat, joihin bruttotyövoimakustannus perustuu</t>
  </si>
  <si>
    <t xml:space="preserve">Kyseisen tehtävän viimeisin vuotuinen bruttotyövoimakustannus </t>
  </si>
  <si>
    <t xml:space="preserve">Kyseisen työntekijän viimeisin vuotuinen bruttotyövoimakustannus </t>
  </si>
  <si>
    <t>Saman palkkaluokan työntekijöiden bruttotyövoimakustannusten keskiarvo</t>
  </si>
  <si>
    <t>Vähintään kolmen vastaavan tehtävän bruttotyövoimakustannusten keskiarvo</t>
  </si>
  <si>
    <t>Työsopimus tai vastaava asiakirja (valitse vain jos mikään edellisistä ei sovellu)</t>
  </si>
  <si>
    <t>Palkkakustannusten yksikkökustannukset-välilehti</t>
  </si>
  <si>
    <t>Palkkakustannusten yksikkökustannukset</t>
  </si>
  <si>
    <t>PALKKAKUSTANNUKSET- TOSIASIALLISET KUSTANNUKSET</t>
  </si>
  <si>
    <t>Siirron saajat (hankekumppanit)</t>
  </si>
  <si>
    <t>Jos teksti ei mahdu riville, voit leventää saraketta taulukon reunasta.</t>
  </si>
  <si>
    <t>Kiinteämääräinen korvaus 40 %</t>
  </si>
  <si>
    <t>Kiinteämääräinen korvaus 7 %</t>
  </si>
  <si>
    <t>Omarahoituksella tarkoitetaan hakijan tai siirron saajan osuutta hankkeen rahoituksesta, josta se vastaa itse. Lisäksi hankkeella voi olla muuta ulkopuolista rahoitusta. Kirjaa tähän kunkin rajoittajan nimi ja rahoitusosuus sekä tieto siitä onko kyse yksityisestä vai julkisesta rahoituksesta.</t>
  </si>
  <si>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</si>
  <si>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Anna toiminnolle sitä kuvaava otsikko.</t>
  </si>
  <si>
    <t xml:space="preserve">
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</si>
  <si>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Siirron saajia, hankintoja ja ennakoita koskevat välisivut tulee täyttää tapauskohtaisesti.</t>
  </si>
  <si>
    <t>Osassa tietokentistä on vieressä mainittu tekstin maksimipituus ja kun kirjoitat tekstiä tietokenttään,</t>
  </si>
  <si>
    <t xml:space="preserve">- tietokentän sisällä rivinvaihtoja pystyy halutessaan lisäämään alt+enter -toiminnolla
</t>
  </si>
  <si>
    <t>- jos yhdistetty tietokenttä ei suostu ottamaan muualta kopioitua tekstiä, voi painaa ensin F2 ja liittää tekstin sen jälkeen</t>
  </si>
  <si>
    <t xml:space="preserve">Ilmoita tässä, jos hankkeelle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</si>
  <si>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Ilmoita tässä, jos hankkelle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</si>
  <si>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</si>
  <si>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</si>
  <si>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Hankkeelle tulee perustaa ohjausryhmä, joka seuraa ja ohjaa hankkeen etenemistä. Kirjaa tähän ohjausryhmän jäseniksi suunnitellut tahot (ei henkilöiden nimiä). Hankkeelle suositellaan perustettavan oma ohjausryhmänsä, mutta perustelluissa tapauksissa myös jo jokin olemassa oleva ryhmä voi toimia hankkeen ohjausryhmänä.</t>
  </si>
  <si>
    <t>Täytä tämä sivu jos vastasit kyllä Hakijan tiedot -sivulla kysymykseen "Onko hankkeella siirron saajia".</t>
  </si>
  <si>
    <t>Täytä tämä sivu jos vastasit kyllä Hakijan tiedot -sivulla kysymykseen "Onko hankkeella yhteistyötahoja".</t>
  </si>
  <si>
    <t>HORISONTAALISET PERIAATTEET</t>
  </si>
  <si>
    <t>EU:N PERUSOIKEUSASIAKIRJAN MUKAISET OIKEUDET JA PERIAATTEET</t>
  </si>
  <si>
    <t>Hakija vakuuttaa, että hankkeessa noudatetaan EU:n perusoikeuskirjan mukaisia oikeuksia ja periaatteita.</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</si>
  <si>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</si>
  <si>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</si>
  <si>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</si>
  <si>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</si>
  <si>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</si>
  <si>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</si>
  <si>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Miten sukupuolten tasa-arvo huomioidaan hankkeen suunnittelussa ja toteutuksessa?</t>
  </si>
  <si>
    <t>Kuvaa tässä, miten eroavaisuudet miesten/naisten/tyttöjen/poikien/muiden sukupuoli-identiteettien edustajien asemassa, mahdollisuuksissa, tarpeissa ja haavoittuvuuksissa on huomioitu hankkeen suunnitteluvaiheessa. Varmista hanketta suunniteltaessa, että hanketoiminnoilla (esimerkiksi resurssien jakaminen, osallistuja- tai toimitilavalinnat, hankeviestintä) ei ole eriarvoisuutta lisääviä vaikutuksia.</t>
  </si>
  <si>
    <t>Miten yhdenvertaisuus ja syrjimättömyys huomioidaan hankkeen suunnittelussa ja toteutuksessa?</t>
  </si>
  <si>
    <t xml:space="preserve">Kuvaa tässä, miten hankkeessa huomioidaan sukupuoleen, rotuun tai etniseen alkuperään, uskontoon tai vakaumukseen, vammaisuuteen, ikään tai sukupuoliseen suuntautumiseen perustuvan syrjinnän estäminen, etenkin esteettömyyden ja saavutettavuuden huomioiminen. Varmista hanketta suunniteltaessa, että hanketoiminnoilla (esimerkiksi resurssien jakaminen, osallistuja- tai toimitilavalinnat, hankeviestintä) ei ole eriarvoisuutta lisääviä vaikutuksia. </t>
  </si>
  <si>
    <t>KESTÄVÄ KEHITYS</t>
  </si>
  <si>
    <t>Hankkeen odotetut vaikutukset koskien ekologista, taloudellista ja sosiaalista kestävyyttä</t>
  </si>
  <si>
    <t>Arvioi tässä millaisia odotettuja vaikutuksia hankkeella on kestävän kehityksen periaatteen näkökulmasta arvioimalla missä määrin ja minkälaisia odotettuja vaikutuksia hankkeella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</si>
  <si>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Arvioi millaisia odotettuja vaikutuksia hankkeella on kestävän kehityksen periaatteen näkökulmasta.</t>
  </si>
  <si>
    <t>Horisontaaliset periaatteet</t>
  </si>
  <si>
    <t>Tukitoimi</t>
  </si>
  <si>
    <t>Toimityyppi</t>
  </si>
  <si>
    <t>Erityiset teemat</t>
  </si>
  <si>
    <t>TUKITOIMI, TOIMITYYPPI JA ERITYISET TEEMAT</t>
  </si>
  <si>
    <t>Valitse:</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</si>
  <si>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</si>
  <si>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Täytä tiedot hankkeen palkkakustannuksista tälle sivulle, jos valitsit Budjetin perustiedot -sivulla palkkakustannusten budjetointitavaksi tosiasialliset henkilöstökustannukset.</t>
  </si>
  <si>
    <t xml:space="preserve">Jos et lähetä hakemusta sähköisen kanavan kautta, tulosta ja allekirjoita käsin alla olevat kohdat. </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</si>
  <si>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</si>
  <si>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</si>
  <si>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Jos hakemukseen sisältyy palkkakustannusten yksikkökustannuksia, joiden laskentaperusteena on käytetty työntekijöiden aiempia palkkakustannuksia, vakuutamme, että hakijaorganisaatio on saanut suostumukset palkkatietojen toimittamiseen. </t>
  </si>
  <si>
    <t xml:space="preserve">Sitoudumme hakijaorganisaation omarahoitusosuuteen. </t>
  </si>
  <si>
    <t xml:space="preserve">Yksilöi hankkeessa mukana olevat siirron saajat (=hankekumppanit). </t>
  </si>
  <si>
    <t xml:space="preserve">Hankkeen nimen tulisi olla lyhyt ja sen toimintaa kuvaava. Nimeä käytetään rahastojen viestinnässä ja sen tulisi edistää hankkeen näkyvyyttä. Valitse siksi hankkeelle helposti muistettava ja mielenkiintoa herättävä nimi. On suositeltavaa luoda hankkeen nimestä lyhenne ja sisällyttää se nimeen. Englanninkielistä nimeä käytetään mm. ohjelman tuloksista viestittäessä. </t>
  </si>
  <si>
    <t>Hankkeen voi aloittaa sen jälkeen kun avustuspäätös on tehty. Hakuilmoituksesta voit tarkistaa arvioidun aikataulun päätösten laatimiselle ja ajankohdan, jolloin hankkeiden tulee viimeistään käynnistyä. Huomioi hankkeen käynnistämisessä mahdolliset valmistelusta aiheutuvat viiveet. Määritä hankkeen aloituspäivämääräksi kuukauden 1. päivä ja lopetuspäivämääräksi kuukauden viimeinen päivä.</t>
  </si>
  <si>
    <t>Hankkeen päämäärällä tarkoitetaan hankkeella tavoiteltavaa pitkän ajan muutosvaikutusta esim. hankkeen kohderyhmän, tärkeimpien hyödynsaajien, prosessien tai menettelyiden kannalta. Päämäärä liittyy hankkeen taustalla olevaan toimialalla tunnistettuun haasteeseen, ongelmaan, tarpeeseen tai tekijään, jota on tarpeen vahvistaa. Huomioi, että hankkeen tulee olla päämäärältään rahaston ohjelman ja toimeenpanosuunnitelman mukainen.</t>
  </si>
  <si>
    <t>Toiminnolla tarkoitetaan konkreettisia toimenpiteitä tavoitteen saavuttamiseksi. Kuvaile tässä otsikon mukaiset toiminnot (esim. koulutuksen tai koulutussarjan järjestämistapa ja sisältö).</t>
  </si>
  <si>
    <t>Anna tässä toiminnolle ytimekäs nimi tai otsikko (esim. Kouluttaminen). Kuvaile toiminto tarkemmin vasta seuraavassa kohdassa.</t>
  </si>
  <si>
    <t>Tavoitteilla tarkoitetaan lyhyen aikavälin tavoitteita, joiden ajatellaan olevan saavutettavissa suunnitellulla toiminnalla ja joiden saavuttaminen on mitattavissa (esim. tietyn kohderyhmän osaamisen lisääminen).</t>
  </si>
  <si>
    <t>Määritä hankkeen konkreettiset, mitattavissa olevat määrälliset sekä laadulliset tuotokset ja tulokset, joita toimenpiteillä saadaan aikaan. Tuotoksia ovat esim. raportit, selvitykset, julkaisut, oppaat, seminaarit, koulutukset, laaditut mallit tai menetelmät. Tuloksia kuvaavat taas esim. tuotosten avulla koulutettujen henkilöiden määrä ja saavutettu laadullinen parannus.</t>
  </si>
  <si>
    <t>Kuvaile tässä hankkeen viestintäsuunnitelman pääpiirteet (mm. viestinnän tavoitteet, kanavat ja keinot, kohderyhmät, mittarit, resurssit) ja kerro, minkälainen rooli viestinnällä on hankkeen onnistumisessa sekä tulosten levittämisessä. Kuvaile tässä lisäksi, millä konkreettisilla keinoilla EU:lta saatavan rahoituksen näkyvyys varmistetaan ja siihen liittyvistä velvotteista huolehditaan.</t>
  </si>
  <si>
    <t xml:space="preserve">Kirjoita hankkeesta tiivistelmä, jossa kerrot mm. hankkeen tarkoituksen ja tavoitteet, hankkeessa toteutettavat toimenpiteet ja odotettavissa olevat tulokset. Aloita tiivistelmä mielellään hankkeen nimellä. Käytä selkeää ja ymmärrettävää kieltä. Tiivistelmän perusteella lukijan tulee saada selkeä kuva hankkeesta. Hankkeen tiivistelmä julkaistaan rahastojen verkkosivuilla ja sitä hyödynnetään rahastojen viestinnässä. Myös mm. Euroopan komissio voi käyttää hankkeen tiivistelmää viestinnässään. </t>
  </si>
  <si>
    <t xml:space="preserve">Ilmoita hankkeen toteutusjaksot 3-6 kuukauden jaksoissa. Mieti jaksotusta esim. raportoinnin näkökulmasta.
</t>
  </si>
  <si>
    <t xml:space="preserve">Kuvaa tässä lyhyesti mitä hankkeessa kyseisellä jaksolla tapahtuu (esimerkiksi toimintojen käynnistyminen, hankintojen vaiheet, raportit, viestintätoimet). Toimintojen tarkempia sisältöjä ei tule toistaa tässä.
</t>
  </si>
  <si>
    <t>Hankkeen suunnitellussa toiminnassa huomioidaan erityisesti seuraavien periaatteiden noudattaminen:</t>
  </si>
  <si>
    <t>Sisäisen turvallisuuden rahasto</t>
  </si>
  <si>
    <t>ET1: Tiedonvaihdon parantaminen</t>
  </si>
  <si>
    <t>ET2: Operatiivisen yhteistyön lisääminen</t>
  </si>
  <si>
    <t>001  TER-Terrorismin rahoituksen torjunta</t>
  </si>
  <si>
    <t>002 TER-Radikalisoitumisen ehkäiseminen ja torjunta</t>
  </si>
  <si>
    <t>003 TER-Julkisten tilojen ja muiden pehmeiden kohteiden suojelu ja selviytymiskyky</t>
  </si>
  <si>
    <t>004 TER-Kriittisen infrastruktuurin suojelu ja selviytymiskyky</t>
  </si>
  <si>
    <t>005 TER-Kemialliset, biologiset, säteily- ja ydinuhkat</t>
  </si>
  <si>
    <t>006 TER-Räjähteet</t>
  </si>
  <si>
    <t>007 TER-Kriisinhallinta</t>
  </si>
  <si>
    <t>008 TER-Muu</t>
  </si>
  <si>
    <t>009 OC-Korruptio</t>
  </si>
  <si>
    <t>010 OC-Talousrikollisuus</t>
  </si>
  <si>
    <t>011 OC-Rikoshyödyn pesu</t>
  </si>
  <si>
    <t>012 OC-Huumausaineet</t>
  </si>
  <si>
    <t>013 OC-Ampuma-aseiden laiton kauppa</t>
  </si>
  <si>
    <t>014 OC-Kulttuuriesineiden laiton kauppa</t>
  </si>
  <si>
    <t>015 OC-Ihmiskauppa</t>
  </si>
  <si>
    <t>016 OC-Siirtolaisten salakuljetus</t>
  </si>
  <si>
    <t>017 OC-Ympäristörikollisuus</t>
  </si>
  <si>
    <t>018 OC-Järjestäytynyt omaisuusrikollisuus</t>
  </si>
  <si>
    <t>019 OC-Muu</t>
  </si>
  <si>
    <t>020 CC-Kyberrikollisuus – Muu</t>
  </si>
  <si>
    <t>021 CC-Kyberrikollisuus – Ehkäiseminen</t>
  </si>
  <si>
    <t>022 CC-Kyberrikollisuus – Tutkimusten helpottaminen</t>
  </si>
  <si>
    <t>023 CC-Kyberrikollisuus – Uhrien avustaminen</t>
  </si>
  <si>
    <t>024 CC-Lasten seksuaalinen hyväksikäyttö – Ehkäiseminen</t>
  </si>
  <si>
    <t>025 CC-Lasten seksuaalinen hyväksikäyttö – Tutkimusten helpottaminen</t>
  </si>
  <si>
    <t>026 CC-Lasten seksuaalinen hyväksikäyttö – Uhrien avustaminen</t>
  </si>
  <si>
    <t>027 CC-Lasten seksuaalinen hyväksikäyttö, mukaan lukien lasten hyväksikäyttöä esittävien kuvien ja lapsipornografian levittäminen</t>
  </si>
  <si>
    <t>028 CC-Muu</t>
  </si>
  <si>
    <t>029 GEN-Tiedonvaihto</t>
  </si>
  <si>
    <t>030 GEN-Poliisivoimien tai virastojen yhteistyö (tulli, rajavartiostot, tiedustelupalvelut)</t>
  </si>
  <si>
    <t>031 GEN-Forensinen tiede</t>
  </si>
  <si>
    <t xml:space="preserve">032 GEN-Uhrien tukeminen </t>
  </si>
  <si>
    <t>033 GEN-Operatiivinen tuki</t>
  </si>
  <si>
    <t>001 Tieto- ja viestintätekniikkajärjestelmät, yhteentoimivuus, tietojen laatu (laitteet pois lukien)</t>
  </si>
  <si>
    <t>002 Verkostot, osaamiskeskukset, yhteistyörakenteet, yhteiset toimet ja operaatiot</t>
  </si>
  <si>
    <t>003 Yhteiset tutkintaryhmät tai muut yhteiset operaatiot</t>
  </si>
  <si>
    <t>004 Asiantuntijoiden lähettäminen</t>
  </si>
  <si>
    <t>005 Koulutus</t>
  </si>
  <si>
    <t>006 Parhaiden käytäntöjen vaihto, työpajat, konferenssit, tapahtumat, tiedotuskampanjat, viestintätoimet</t>
  </si>
  <si>
    <t>007 Tutkimukset, pilottihankkeet, riskienarviointi</t>
  </si>
  <si>
    <t>008 Välineistö</t>
  </si>
  <si>
    <t>009 Kulkuneuvot</t>
  </si>
  <si>
    <t>010 Rakennukset ja tilat</t>
  </si>
  <si>
    <t>011 Tutkimushankkeiden käyttöönotto tai muu seuranta</t>
  </si>
  <si>
    <t>003 Schengen-arviointeihin perustuvien suositusten toteuttaminen poliisiyhteistyön alalla</t>
  </si>
  <si>
    <t>004 Ei mikään edellä olevista</t>
  </si>
  <si>
    <t>Täytä tämä sivu jos vastasit kyllä Hakijan tiedot -sivulla olleeseen kysymykseen "Onko hakijaorganisaatio saanut EU-rahoitusta viimeisen 3 vuoden aikana".</t>
  </si>
  <si>
    <t>Hankkeet, joiden tavoitteena on ehkäistä ja torjua radikalisoitumista.</t>
  </si>
  <si>
    <t>Hankkeet, joiden tavoitteena on parantaa EU:n tietojärjestelmien ja kansallisten tieto- ja viestintätekniikkajärjestelmien yhteentoimivuutta, siinä määrin kuin siitä säädetään unionin tai jäsenvaltion lainsäädännössä.</t>
  </si>
  <si>
    <t>Hankkeet, joiden tavoitteena on torjua vakavan ja järjestäytyneen rikollisuuden aiheuttamia tärkeimpiä uhkia EU:n toimintapoliittisen syklin/EMPACTin operatiivisten toimien puitteissa.</t>
  </si>
  <si>
    <t>Hankkeet, joiden tavoitteena on ehkäistä ja torjua kyberrikollisuutta, erityisesti verkossa tapahtuvaa lasten seksuaalista hyväksikäyttöä, ja rikoksia, joissa internet on ensisijainen foorumi todisteiden keräämiselle.</t>
  </si>
  <si>
    <t>Hankkeet, joiden tavoitteena on parantaa kriittisen infrastruktuurin turvallisuutta ja häiriönsietokykyä.</t>
  </si>
  <si>
    <t>R.1.8 Niiden osallistujien lukumäärä, jotka ilmoittavat kolmen kuukauden kuluttua koulutustoimesta, että he käyttävät kyseisessä koulutustoimessa hankittuja taitoja ja osaamista</t>
  </si>
  <si>
    <t>R.1.7 Niiden osallistujien lukumäärä, jotka pitävät koulutusta hyödyllisenä työssään</t>
  </si>
  <si>
    <t>R.1.6 Sellaisten hallinnollisten yksikköjen määrä, jotka ovat hiljattain perustaneet uusia tai mukauttaneet olemassa olevia tiedonvaihtomekanismeja/-menettelyjä/-välineitä/-ohjeita muiden jäsenvaltioiden/ unionin elinten tai laitosten/kolmansien maiden/ kansainvälisten järjestöjen kanssa</t>
  </si>
  <si>
    <t>R.1.5 Niiden tieto- ja viestintätekniikkajärjestelmien määrä, jotka on saatettu yhteentoimiviksi jäsenvaltioissa/turvallisuuden kannalta merkittävien EU:n ja hajautettujen tietojärjestelmien kanssa/kansainvälisten tietokantojen kanssa</t>
  </si>
  <si>
    <t>O.1.4 Hankittujen laitteiden määrä</t>
  </si>
  <si>
    <t>O.1.3 Perustettujen/mukautettujen/ylläpidettyjen tieto- ja viestintätekniikkajärjestelmien lukumäärä</t>
  </si>
  <si>
    <t>O.1.2 Asiantuntijakokousten/työpajojen/opintokäyntien määrä</t>
  </si>
  <si>
    <t>O.1.1 Koulutustoimien osanottajien määrä</t>
  </si>
  <si>
    <t>Indikaattorit et 2 -välilehti</t>
  </si>
  <si>
    <t>O.2.1 Rajat ylittävien operaatioiden määrä</t>
  </si>
  <si>
    <t>O.2.1.1 eriteltynä yhteisten tutkimusryhmien määrä</t>
  </si>
  <si>
    <t>O.2.1.2 eriteltynä EU:n toimintapoliittiseen sykliin kuuluvien operatiivisten toimien määrä</t>
  </si>
  <si>
    <t>O.2.2 Asiantuntijakokousten/työpajojen/opintokäyntien/yhteisten harjoitusten määrä</t>
  </si>
  <si>
    <t xml:space="preserve">O.2.3 Hankittujen laitteiden määrä </t>
  </si>
  <si>
    <t>O.2.4 Rajatylittäviä operaatioita varten hankittujen kulkuneuvojen lukumäärä</t>
  </si>
  <si>
    <t>R.2.5 Rajat ylittävien operaatioiden yhteydessä jäädytettyjen varojen arvioitu arvo</t>
  </si>
  <si>
    <t xml:space="preserve">R.2.6  Rajat ylittävien operaatioiden yhteydessä takavarikoitujen laittomien huumausaineiden määrä tuoteryhmittäin </t>
  </si>
  <si>
    <t xml:space="preserve">R.2.7 Rajat ylittävien operaatioiden yhteydessä takavarikoitujen aseiden määrä asetyypeittäin </t>
  </si>
  <si>
    <t>R.2.8 Sellaisten hallinnollisten yksikköjen määrä, jotka ovat hiljattain kehittäneet/mukauttaneet olemassa olevia mekanismeja/menettelyjä/välineitä/ohjeita muiden jäsenvaltioiden/unionin elinten tai laitosten/kolmansien maiden/kansainvälisten järjestöjen kanssa tehtävää yhteistyötä varten</t>
  </si>
  <si>
    <t>R.2.9 Rajat ylittäviin operaatioihin osallistuneiden henkilöiden määrä</t>
  </si>
  <si>
    <t>R.2.10 Niiden Schengen-arviointeihin perustuvien suositusten määrä (prosentteina), joihin on reagoitu</t>
  </si>
  <si>
    <t>R.3.13 Niiden osallistujien lukumäärä, jotka ilmoittavat kolmen kuukauden kuluttua koulutustoimen päättymisestä, että he käyttävät kyseisessä koulutustoimessa hankittuja taitoja ja osaamista</t>
  </si>
  <si>
    <t>R.3.12  Niiden osallistujien lukumäärä, jotka pitävät koulutusta hyödyllisenä työssään</t>
  </si>
  <si>
    <t>R.3.11 Niiden kriittisten infrastruktuurien/julkisten tilojen määrä, joissa on uudet/mukautetut valmiudet turvallisuusriskien varalta</t>
  </si>
  <si>
    <t>R.3.10 Todistajien ja väärinkäytösten paljastajien suojelemiseksi/tukemiseksi kehitettyjen/laajennettujen aloitteiden lukumäärä</t>
  </si>
  <si>
    <t>R.3.9 Radikalisoitumisen ehkäisemiseksi kehitettyjen/jatkettujen aloitteiden määrä</t>
  </si>
  <si>
    <t>O.3.8 Avustettujen rikosten uhrien määrä</t>
  </si>
  <si>
    <t>O.3.7 Rikoksen uhreja avustavien hankkeiden lukumäärä</t>
  </si>
  <si>
    <t>O.3.6 Rikollisuuden ehkäisemiseen tähtäävien hankkeiden lukumäärä</t>
  </si>
  <si>
    <t>O.3.5 Rakennettujen/hankittujen/parannettujen infrastruktuurien/turvallisuuden kannalta merkityksellisten laitosten/välineiden/mekanismien määrä</t>
  </si>
  <si>
    <t>O.3.4 Hankittujen kulkuneuvojen määrä</t>
  </si>
  <si>
    <t>O.3.3 Hankittujen laitteiden määrä</t>
  </si>
  <si>
    <t>O.3.2 Vaihto-ohjelmien/työpajojen/opintokäyntien määrä</t>
  </si>
  <si>
    <t>O.3.1 Koulutustoimien osanottajien määrä</t>
  </si>
  <si>
    <t>Indikaattorit et 3 -välilehti</t>
  </si>
  <si>
    <t>NÄMÄ AMIFIN - Suunnitelma-välilehdellä raksittavia vaihtoehtoja</t>
  </si>
  <si>
    <t>Erityispainopisteet - 90% tuen edellytykset - ei käytössä?</t>
  </si>
  <si>
    <t>ET3: Rikosten torjuntaa ja ehkäisemistä koskevien valmiuksien vahvistaminen</t>
  </si>
  <si>
    <t>Toteutustapa</t>
  </si>
  <si>
    <t>PALKKAKUSTANNUKSET - YKSIKKÖKUSTANNUKSET</t>
  </si>
  <si>
    <t>Tarkemmat ohjeet avustuksen hakemiseen löytyvät Hakijan oppaasta (linkki)</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</si>
  <si>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</si>
  <si>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Hankeavustus 40 prosentin kustannusmalli</t>
  </si>
  <si>
    <r>
      <t xml:space="preserve">40 prosentin kustannusmallilla toteutettavaan hankkeeseen ei saa sisältyä arvoltaan hankintalainsäädännössä säädettyjen kansallisten kynnysarvojen ylittäviä hankintoja. 
</t>
    </r>
    <r>
      <rPr>
        <sz val="12"/>
        <rFont val="Arial"/>
        <family val="2"/>
      </rPr>
      <t>Tätä kustannusmallia käytettäessä budjetoidaan vain palkkakustannukset, jonka jälkeen lomake laskee automaattisesti 40 prosentin korvauksen hankkeen muihin kustannuksiin sivulla "Hankkeen kustannukset". 40 prosentin korvauksella katettavia kustannuksia ei eritellä hakemuslomakkeelle. Lisätietoja kustannusmalleista löytyy hakijan oppaasta.</t>
    </r>
  </si>
  <si>
    <t>Vakuutamme, että hankkeeseen ei sisälly kynnysarvon ylittäviä hankintoja.</t>
  </si>
  <si>
    <t>Hankkeen muut kustannukset</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</si>
  <si>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</si>
  <si>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</si>
  <si>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</si>
  <si>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Tämä hakulomake sisältää 21 välisivua, joista suurin osa koskee kaikkia hakijoita.</t>
  </si>
  <si>
    <t>ISF-hankeavustus 40 prosentin kustannusmalli</t>
  </si>
  <si>
    <t>Toimien tyypit ja teemat</t>
  </si>
  <si>
    <t>Tosiasialliset henkilöstökustannukset</t>
  </si>
  <si>
    <t>Yksityisoikeudelliset oikeushenkilöt: Hakijaorganisaation rekisteröintipäivä:</t>
  </si>
  <si>
    <t>Yksityisoikeudelliset oikeushenkilöt: Hakijaorganisaation rekisteröintinumero:</t>
  </si>
  <si>
    <t>Yksityisoikeudellisilla oikeushenkilöillä tarkoitetaan muita kuin viranomaisia, esimerkiksi yrityksiä, säätiöitä ja yhdistyksiä. Rekisteröintipäivämäärällä tarkoitetaan päivämäärää, jolla oikeushenkilö on rekisteröity kauppa-, säätiö- tai yhdistysrekisteriin.</t>
  </si>
  <si>
    <t xml:space="preserve">Huom! Hakijaorganisaation sähköpostia käytetään rahastojen viestinnässä, joten sen tulee olla  organisaation virallinen sähköposti, esim. organisaation kirjaamon sähköposti. Kirjoita sähköposti oikeassa muodossa, kuten kirjaamo@virasto.fi. </t>
  </si>
  <si>
    <t>Avustuksen hakijan tosiasialliset omistajat tai edunsaajat</t>
  </si>
  <si>
    <t>Valitse valikoista hankkeeseen parhaiten soveltuva tukitoimi ja toimityyppi. Voit valita vain yhden kutakin. Valitse lisäksi erityinen teema -valikosta, liittyykö hanke johonkin erityiseen teemaan.</t>
  </si>
  <si>
    <t>Lomakkeen välisivuja tai yksittäisiä lomakkeen kohtia ei saa muuttaa, piilottaa tai poistaa.</t>
  </si>
  <si>
    <t>• Saatavilla olevat kansallisen kynnysarvon ylittävään hankintaa liittyvät asiakirjat (katso lista asiakirjoista hankinnat-välilehdeltä)</t>
  </si>
  <si>
    <t>• Allekirjoitetut rahoitussitoumukset kaikilta hankkeen rahoittajilta (siirronsaaja eli hankekumppani / muu yksityinen tai</t>
  </si>
  <si>
    <t xml:space="preserve">julkinen rahoittaja) </t>
  </si>
  <si>
    <t>Täytä tähän haettavan EU-rahoituksen osuus prosentteina.</t>
  </si>
  <si>
    <t>Varmista, että tarkistusruudun summa on 0 €. Jos ruudussa näkyy muu summa, korjaa yllä olevia tietoja niin, että rahoitussuunnitelma on tasapainossa. Tarkistusruutu näyttää 0 € silloin kun kustannukset ja rahoitus ovat yhtä suuret.</t>
  </si>
  <si>
    <t xml:space="preserve">Merkitse rasti kaikkiin kohtiin, jotka vahvistetaan allekirjoituksella (myös jos allekirjoitus tapahtuu sähköisessä järjestelmässä): </t>
  </si>
  <si>
    <t>Vakuutan/vakuutamme, että hakijaorganisaatiolla (tai avustuksen siirronsaajalla) ei ole takaisinperintäpäätökseen perustuvaa maksamatonta täytäntöönpanokelpoista saatavaa avustuksia ja tukia myöntäville julkisyhteisöille.  </t>
  </si>
  <si>
    <t xml:space="preserve">Tosiasiallisia edunsaajia eli omistajia ovat seuraavat tahot:
1) luonnollinen henkilö, joka omistaa yli 25 % yrityksen osakkeista suoraan tai välillisesti toisen yrityksen kautta
Jos tosiasiallista edunsaajaa ei pystytä tunnistamaan, tosiasiallisina edunsaajina pidetään yrityksen hallitusta tai vastuunalaisia yhtiömiehiä, toimitusjohtajaa tai muuta vastaavassa asemassa olevaa henkilöä.                                                                             2) aatteellisen yhdistyksen hallituksen jäsenet
3) uskonnollisten yhdyskuntien hallituksen jäsenet
4) säätiön hallituksen ja hallintoneuvoston jäsenet
</t>
  </si>
  <si>
    <t>Valitse, budjetoidaanko hankkeen palkkakustannukset yksikkökustannuksina vai tosiasiallisina kustannuksina. Ensisijaisesti tulee käyttää palkkakustannusten yksikkökustannuksia, jos niiden käytön edellytykset täyttyvät. Tosiasiallisten kustannusten käyttö on perusteltava lisätietoja-kohdassa. Huomioi, että hankkeen kaikki palkkakustannukset tulee budjetoida samalla mallilla. Lisätietoja palkkakustannusten eri budjetointitavoista löytyy hakijan oppaasta.
Voit halutessasi antaa muita lisätietoja kustannusarvioon liittyen.</t>
  </si>
  <si>
    <t>HANKKEEN RAHOITUS</t>
  </si>
  <si>
    <t>Hankkeen tulee olla voittoa tavoittelematon eli hanke ei saa tuottaa voittoa. Esimerkiksi hankkeessa järjestettävistä toiminnoista ei lähtökohtaisesti pitäisi periä osallistumismaksuja tai hankkeessa tuotettavista materiaaleista tai julkaisuista ei saisi periä maksua. Jos on kuitenkin oletettavissa, että hankkeesta aiheutuisi jotakin tuottoja, kirjaa niistä mahdollisimman tarkka arvio tähän. Tuottoja ovat hankkeeseen kohdistuvat sekä hankkeesta välittömästi aiheutuvat tulot myynnistä, vuokrauksesta, palveluista, maksuista ja muista vastaavista lähteistä.</t>
  </si>
  <si>
    <t>Syntymäaika</t>
  </si>
  <si>
    <r>
      <t>Tarkistusruutu (</t>
    </r>
    <r>
      <rPr>
        <sz val="12"/>
        <rFont val="Arial"/>
        <family val="2"/>
      </rPr>
      <t>pitää olla 0 €, muuta kuin EU-rahoitusta on tarpeeksi)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</si>
</sst>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7"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sz val="8"/>
      <color theme="1"/>
      <name val="Arial"/>
      <family val="2"/>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1"/>
      <color rgb="FFFF0000"/>
      <name val="Calibri"/>
      <family val="2"/>
    </font>
    <font>
      <sz val="10"/>
      <name val="Arial"/>
      <family val="2"/>
    </font>
    <font>
      <sz val="8"/>
      <name val="Arial"/>
      <family val="2"/>
      <scheme val="minor"/>
    </font>
    <font>
      <sz val="9"/>
      <color indexed="81"/>
      <name val="Tahoma"/>
      <family val="2"/>
    </font>
    <font>
      <b/>
      <sz val="9"/>
      <color indexed="81"/>
      <name val="Tahoma"/>
      <family val="2"/>
    </font>
    <font>
      <sz val="12"/>
      <name val="Times New Roman"/>
      <family val="1"/>
    </font>
    <font>
      <sz val="11"/>
      <name val="Calibri"/>
      <family val="2"/>
    </font>
  </fonts>
  <fills count="14">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6">
    <xf numFmtId="0" fontId="0" fillId="0" borderId="0"/>
    <xf numFmtId="0" fontId="8" fillId="2" borderId="0" applyNumberFormat="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7" fillId="0" borderId="0"/>
    <xf numFmtId="9" fontId="10" fillId="0" borderId="0" applyFont="0" applyFill="0" applyBorder="0" applyAlignment="0" applyProtection="0"/>
    <xf numFmtId="0" fontId="10" fillId="0" borderId="0"/>
    <xf numFmtId="0" fontId="9" fillId="0" borderId="0" applyNumberFormat="0" applyFill="0" applyBorder="0" applyAlignment="0" applyProtection="0"/>
    <xf numFmtId="44" fontId="15"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cellStyleXfs>
  <cellXfs count="717">
    <xf numFmtId="0" fontId="0" fillId="0" borderId="0" xfId="0"/>
    <xf numFmtId="0" fontId="0" fillId="5" borderId="0" xfId="0" applyNumberFormat="1" applyFont="1" applyFill="1" applyBorder="1" applyAlignment="1" applyProtection="1"/>
    <xf numFmtId="0" fontId="6" fillId="0" borderId="0" xfId="0" applyFont="1"/>
    <xf numFmtId="0" fontId="4" fillId="0" borderId="0" xfId="0" applyFont="1" applyProtection="1"/>
    <xf numFmtId="0" fontId="0" fillId="5" borderId="0" xfId="0" applyFill="1" applyProtection="1"/>
    <xf numFmtId="0" fontId="4" fillId="5" borderId="0" xfId="0" applyFont="1" applyFill="1" applyProtection="1"/>
    <xf numFmtId="0" fontId="4" fillId="0" borderId="0" xfId="0" applyFont="1" applyBorder="1" applyProtection="1"/>
    <xf numFmtId="49" fontId="6" fillId="0" borderId="0" xfId="0" applyNumberFormat="1" applyFont="1"/>
    <xf numFmtId="0" fontId="4" fillId="11" borderId="0" xfId="0" applyFont="1" applyFill="1" applyProtection="1"/>
    <xf numFmtId="0" fontId="0" fillId="11" borderId="0" xfId="0" applyFill="1" applyProtection="1"/>
    <xf numFmtId="0" fontId="4" fillId="0" borderId="0" xfId="0" applyFont="1" applyAlignment="1" applyProtection="1"/>
    <xf numFmtId="0" fontId="6" fillId="11" borderId="0" xfId="0" applyFont="1" applyFill="1" applyProtection="1"/>
    <xf numFmtId="0" fontId="14" fillId="0" borderId="0" xfId="0" applyFont="1"/>
    <xf numFmtId="0" fontId="11" fillId="5" borderId="0" xfId="0" applyFont="1" applyFill="1" applyProtection="1"/>
    <xf numFmtId="0" fontId="0" fillId="6" borderId="10" xfId="0" applyFont="1" applyFill="1" applyBorder="1" applyAlignment="1" applyProtection="1"/>
    <xf numFmtId="0" fontId="0" fillId="6"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Border="1" applyProtection="1"/>
    <xf numFmtId="0" fontId="0" fillId="6" borderId="11" xfId="0" applyFont="1" applyFill="1" applyBorder="1" applyProtection="1"/>
    <xf numFmtId="0" fontId="0" fillId="6" borderId="12" xfId="0" applyFont="1" applyFill="1" applyBorder="1" applyProtection="1"/>
    <xf numFmtId="0" fontId="0" fillId="9" borderId="1" xfId="0" applyFont="1" applyFill="1" applyBorder="1" applyProtection="1"/>
    <xf numFmtId="0" fontId="0" fillId="9" borderId="0" xfId="0" applyFont="1" applyFill="1" applyBorder="1" applyProtection="1"/>
    <xf numFmtId="0" fontId="0" fillId="9" borderId="2" xfId="0" applyFont="1" applyFill="1" applyBorder="1" applyProtection="1"/>
    <xf numFmtId="0" fontId="0" fillId="7" borderId="0" xfId="0" applyFont="1" applyFill="1" applyProtection="1"/>
    <xf numFmtId="0" fontId="18" fillId="9" borderId="1" xfId="0" applyFont="1" applyFill="1" applyBorder="1" applyAlignment="1" applyProtection="1">
      <alignment horizontal="left"/>
    </xf>
    <xf numFmtId="0" fontId="18" fillId="9" borderId="0" xfId="0" applyFont="1" applyFill="1" applyBorder="1" applyAlignment="1" applyProtection="1">
      <alignment horizontal="left"/>
    </xf>
    <xf numFmtId="0" fontId="18" fillId="9" borderId="2" xfId="0" applyFont="1" applyFill="1" applyBorder="1" applyAlignment="1" applyProtection="1">
      <alignment horizontal="left"/>
    </xf>
    <xf numFmtId="0" fontId="18" fillId="4" borderId="1" xfId="0" applyFont="1" applyFill="1" applyBorder="1" applyAlignment="1" applyProtection="1">
      <alignment horizontal="left"/>
    </xf>
    <xf numFmtId="0" fontId="18" fillId="4" borderId="0" xfId="0" applyFont="1" applyFill="1" applyBorder="1" applyAlignment="1" applyProtection="1">
      <alignment horizontal="left"/>
    </xf>
    <xf numFmtId="0" fontId="18" fillId="4" borderId="2" xfId="0" applyFont="1" applyFill="1" applyBorder="1" applyAlignment="1" applyProtection="1">
      <alignment horizontal="left"/>
    </xf>
    <xf numFmtId="0" fontId="0" fillId="4" borderId="1" xfId="0" applyFont="1" applyFill="1" applyBorder="1" applyAlignment="1" applyProtection="1">
      <alignment horizontal="left"/>
    </xf>
    <xf numFmtId="0" fontId="0" fillId="4" borderId="0" xfId="0" applyFont="1" applyFill="1" applyBorder="1" applyAlignment="1" applyProtection="1">
      <alignment horizontal="left"/>
    </xf>
    <xf numFmtId="0" fontId="18" fillId="4" borderId="2" xfId="0" applyFont="1" applyFill="1" applyBorder="1" applyAlignment="1" applyProtection="1"/>
    <xf numFmtId="0" fontId="18" fillId="4" borderId="0" xfId="0" applyFont="1" applyFill="1" applyBorder="1" applyAlignment="1" applyProtection="1"/>
    <xf numFmtId="0" fontId="19" fillId="4" borderId="0" xfId="0" applyFont="1" applyFill="1" applyBorder="1" applyAlignment="1" applyProtection="1">
      <alignment horizontal="left"/>
    </xf>
    <xf numFmtId="0" fontId="18" fillId="9" borderId="10" xfId="0" applyFont="1" applyFill="1" applyBorder="1" applyAlignment="1" applyProtection="1">
      <alignment horizontal="left"/>
    </xf>
    <xf numFmtId="0" fontId="18" fillId="9" borderId="11" xfId="0" applyFont="1" applyFill="1" applyBorder="1" applyAlignment="1" applyProtection="1">
      <alignment horizontal="left"/>
    </xf>
    <xf numFmtId="0" fontId="18" fillId="9" borderId="12" xfId="0" applyFont="1" applyFill="1" applyBorder="1" applyAlignment="1" applyProtection="1">
      <alignment horizontal="left"/>
    </xf>
    <xf numFmtId="0" fontId="20" fillId="0" borderId="0" xfId="0" applyFont="1" applyAlignment="1" applyProtection="1">
      <alignment horizontal="left" vertical="top"/>
    </xf>
    <xf numFmtId="0" fontId="0" fillId="4" borderId="8" xfId="0" applyFont="1" applyFill="1" applyBorder="1" applyAlignment="1" applyProtection="1">
      <alignment horizontal="left"/>
    </xf>
    <xf numFmtId="0" fontId="0" fillId="4" borderId="3" xfId="0" applyFont="1" applyFill="1" applyBorder="1" applyAlignment="1" applyProtection="1">
      <alignment horizontal="left"/>
    </xf>
    <xf numFmtId="0" fontId="0" fillId="4" borderId="5" xfId="0" applyFont="1" applyFill="1" applyBorder="1" applyAlignment="1" applyProtection="1">
      <alignment horizontal="left"/>
    </xf>
    <xf numFmtId="0" fontId="0" fillId="4" borderId="2" xfId="0" applyFont="1" applyFill="1" applyBorder="1" applyProtection="1"/>
    <xf numFmtId="0" fontId="0" fillId="4" borderId="1" xfId="0" applyFont="1" applyFill="1" applyBorder="1" applyAlignment="1" applyProtection="1"/>
    <xf numFmtId="0" fontId="0" fillId="4" borderId="0" xfId="0" applyFont="1" applyFill="1" applyBorder="1" applyAlignment="1" applyProtection="1">
      <alignment horizontal="center"/>
    </xf>
    <xf numFmtId="0" fontId="0" fillId="4" borderId="0" xfId="0" applyFont="1" applyFill="1" applyBorder="1" applyProtection="1"/>
    <xf numFmtId="0" fontId="0" fillId="4" borderId="0" xfId="0" applyFont="1" applyFill="1" applyBorder="1" applyAlignment="1" applyProtection="1">
      <alignment horizontal="right"/>
    </xf>
    <xf numFmtId="0" fontId="0" fillId="4" borderId="0" xfId="0" applyFont="1" applyFill="1" applyBorder="1" applyAlignment="1" applyProtection="1">
      <alignment horizontal="left" vertical="center"/>
    </xf>
    <xf numFmtId="0" fontId="16" fillId="9" borderId="1" xfId="3" applyFont="1" applyFill="1" applyBorder="1" applyAlignment="1" applyProtection="1">
      <alignment horizontal="left" vertical="top"/>
    </xf>
    <xf numFmtId="0" fontId="20" fillId="9" borderId="0" xfId="3" applyFont="1" applyFill="1" applyBorder="1" applyAlignment="1" applyProtection="1">
      <alignment horizontal="left" vertical="top"/>
    </xf>
    <xf numFmtId="0" fontId="20" fillId="0" borderId="0" xfId="0" applyFont="1" applyProtection="1"/>
    <xf numFmtId="0" fontId="0" fillId="0" borderId="0" xfId="0" applyFont="1" applyBorder="1" applyAlignment="1" applyProtection="1"/>
    <xf numFmtId="0" fontId="0" fillId="4" borderId="2" xfId="0" applyFont="1" applyFill="1" applyBorder="1" applyAlignment="1" applyProtection="1"/>
    <xf numFmtId="0" fontId="0" fillId="4" borderId="2" xfId="0" applyFont="1" applyFill="1" applyBorder="1" applyAlignment="1" applyProtection="1">
      <alignment horizontal="left" vertical="top"/>
    </xf>
    <xf numFmtId="0" fontId="0" fillId="4" borderId="0" xfId="0" applyFont="1" applyFill="1" applyBorder="1" applyAlignment="1" applyProtection="1"/>
    <xf numFmtId="0" fontId="0" fillId="4" borderId="6" xfId="0" applyFont="1" applyFill="1" applyBorder="1" applyAlignment="1" applyProtection="1"/>
    <xf numFmtId="0" fontId="0" fillId="4" borderId="4" xfId="0" applyFont="1" applyFill="1" applyBorder="1" applyAlignment="1" applyProtection="1">
      <alignment horizontal="center"/>
    </xf>
    <xf numFmtId="0" fontId="0" fillId="4" borderId="4" xfId="0" applyFont="1" applyFill="1" applyBorder="1" applyProtection="1"/>
    <xf numFmtId="0" fontId="0" fillId="4" borderId="4" xfId="0" applyFont="1" applyFill="1" applyBorder="1" applyAlignment="1" applyProtection="1">
      <alignment horizontal="right"/>
    </xf>
    <xf numFmtId="0" fontId="0" fillId="4" borderId="7" xfId="0" applyFont="1" applyFill="1" applyBorder="1" applyAlignment="1" applyProtection="1">
      <alignment horizontal="left" vertical="top"/>
    </xf>
    <xf numFmtId="0" fontId="18" fillId="4" borderId="8" xfId="0" applyFont="1" applyFill="1" applyBorder="1" applyAlignment="1" applyProtection="1">
      <alignment horizontal="left" vertical="top"/>
    </xf>
    <xf numFmtId="0" fontId="20" fillId="4" borderId="3" xfId="0" applyFont="1" applyFill="1" applyBorder="1" applyAlignment="1" applyProtection="1">
      <alignment horizontal="left" vertical="top"/>
    </xf>
    <xf numFmtId="0" fontId="0" fillId="4" borderId="3" xfId="0" applyFont="1" applyFill="1" applyBorder="1" applyAlignment="1" applyProtection="1">
      <alignment horizontal="left" vertical="top"/>
    </xf>
    <xf numFmtId="0" fontId="0" fillId="4" borderId="5" xfId="0" applyFont="1" applyFill="1" applyBorder="1" applyAlignment="1" applyProtection="1">
      <alignment horizontal="left" vertical="top"/>
    </xf>
    <xf numFmtId="0" fontId="0" fillId="4" borderId="1"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20" fillId="4" borderId="0" xfId="0" applyFont="1" applyFill="1" applyBorder="1" applyAlignment="1" applyProtection="1">
      <alignment horizontal="left" vertical="top"/>
    </xf>
    <xf numFmtId="0" fontId="20" fillId="4" borderId="0" xfId="0" applyFont="1" applyFill="1" applyBorder="1" applyAlignment="1" applyProtection="1">
      <alignment horizontal="right"/>
    </xf>
    <xf numFmtId="0" fontId="0" fillId="9" borderId="1" xfId="0" applyFont="1" applyFill="1" applyBorder="1" applyAlignment="1" applyProtection="1">
      <alignment horizontal="left" vertical="top" wrapText="1"/>
    </xf>
    <xf numFmtId="0" fontId="20" fillId="9" borderId="0" xfId="0" applyFont="1" applyFill="1" applyBorder="1" applyAlignment="1" applyProtection="1">
      <alignment horizontal="left" vertical="top" wrapText="1"/>
    </xf>
    <xf numFmtId="0" fontId="20" fillId="9" borderId="2" xfId="0" applyFont="1" applyFill="1" applyBorder="1" applyAlignment="1" applyProtection="1">
      <alignment horizontal="left" vertical="top" wrapText="1"/>
    </xf>
    <xf numFmtId="0" fontId="0" fillId="9" borderId="2" xfId="0" applyFont="1" applyFill="1" applyBorder="1" applyAlignment="1" applyProtection="1">
      <alignment horizontal="left" vertical="top"/>
    </xf>
    <xf numFmtId="0" fontId="20" fillId="9" borderId="6" xfId="0" applyFont="1" applyFill="1" applyBorder="1" applyAlignment="1" applyProtection="1">
      <alignment horizontal="center" wrapText="1"/>
    </xf>
    <xf numFmtId="0" fontId="20" fillId="9" borderId="4" xfId="0" applyFont="1" applyFill="1" applyBorder="1" applyAlignment="1" applyProtection="1">
      <alignment horizontal="center" wrapText="1"/>
    </xf>
    <xf numFmtId="0" fontId="0" fillId="9" borderId="4" xfId="0" applyFont="1" applyFill="1" applyBorder="1" applyAlignment="1" applyProtection="1">
      <alignment horizontal="left" vertical="top"/>
    </xf>
    <xf numFmtId="0" fontId="0" fillId="4" borderId="5" xfId="0" applyFont="1" applyFill="1" applyBorder="1" applyAlignment="1" applyProtection="1">
      <alignment horizontal="left" vertical="top" wrapText="1"/>
    </xf>
    <xf numFmtId="0" fontId="22" fillId="0" borderId="0" xfId="3" applyFont="1" applyProtection="1"/>
    <xf numFmtId="0" fontId="18" fillId="4" borderId="1" xfId="0" applyFont="1" applyFill="1" applyBorder="1" applyAlignment="1" applyProtection="1">
      <alignment horizontal="left" vertical="top"/>
    </xf>
    <xf numFmtId="0" fontId="0" fillId="4" borderId="1" xfId="0" applyFont="1" applyFill="1" applyBorder="1" applyProtection="1"/>
    <xf numFmtId="0" fontId="18" fillId="4" borderId="1" xfId="0" applyFont="1" applyFill="1" applyBorder="1" applyProtection="1"/>
    <xf numFmtId="0" fontId="0" fillId="4" borderId="2" xfId="0" applyFont="1" applyFill="1" applyBorder="1" applyAlignment="1" applyProtection="1">
      <alignment horizontal="left" vertical="top" wrapText="1"/>
    </xf>
    <xf numFmtId="0" fontId="0" fillId="4" borderId="6" xfId="0" applyFont="1" applyFill="1" applyBorder="1" applyProtection="1"/>
    <xf numFmtId="0" fontId="0" fillId="4" borderId="7" xfId="0" applyFont="1" applyFill="1" applyBorder="1" applyProtection="1"/>
    <xf numFmtId="0" fontId="0" fillId="9" borderId="1" xfId="0" applyFont="1" applyFill="1" applyBorder="1" applyAlignment="1" applyProtection="1">
      <alignment horizontal="left"/>
    </xf>
    <xf numFmtId="0" fontId="0" fillId="4" borderId="0" xfId="0" applyFont="1" applyFill="1" applyBorder="1" applyAlignment="1" applyProtection="1">
      <alignment wrapText="1"/>
    </xf>
    <xf numFmtId="0" fontId="18" fillId="4" borderId="4" xfId="0" applyFont="1" applyFill="1" applyBorder="1" applyAlignment="1" applyProtection="1"/>
    <xf numFmtId="0" fontId="18" fillId="4" borderId="7" xfId="0" applyFont="1" applyFill="1" applyBorder="1" applyAlignment="1" applyProtection="1"/>
    <xf numFmtId="0" fontId="0" fillId="4" borderId="8" xfId="0" applyFont="1" applyFill="1" applyBorder="1" applyAlignment="1" applyProtection="1"/>
    <xf numFmtId="0" fontId="0" fillId="4" borderId="3" xfId="0" applyFont="1" applyFill="1" applyBorder="1" applyAlignment="1" applyProtection="1"/>
    <xf numFmtId="0" fontId="0" fillId="4" borderId="3" xfId="0" applyFont="1" applyFill="1" applyBorder="1" applyAlignment="1" applyProtection="1">
      <alignment wrapText="1"/>
    </xf>
    <xf numFmtId="0" fontId="0" fillId="4" borderId="5" xfId="0" applyFont="1" applyFill="1" applyBorder="1" applyAlignment="1" applyProtection="1">
      <alignment wrapText="1"/>
    </xf>
    <xf numFmtId="0" fontId="0" fillId="4" borderId="15" xfId="0" applyFont="1" applyFill="1" applyBorder="1" applyAlignment="1" applyProtection="1">
      <alignment horizontal="center" vertical="top" wrapText="1"/>
    </xf>
    <xf numFmtId="0" fontId="18" fillId="4" borderId="6" xfId="0" applyFont="1" applyFill="1" applyBorder="1" applyAlignment="1" applyProtection="1">
      <alignment horizontal="left"/>
    </xf>
    <xf numFmtId="0" fontId="18" fillId="4" borderId="4" xfId="0" applyFont="1" applyFill="1" applyBorder="1" applyAlignment="1" applyProtection="1">
      <alignment horizontal="left"/>
    </xf>
    <xf numFmtId="0" fontId="18" fillId="4" borderId="7" xfId="0" applyFont="1" applyFill="1" applyBorder="1" applyAlignment="1" applyProtection="1">
      <alignment horizontal="left"/>
    </xf>
    <xf numFmtId="0" fontId="18" fillId="9" borderId="0" xfId="0" applyFont="1" applyFill="1" applyBorder="1" applyAlignment="1" applyProtection="1">
      <alignment horizontal="left"/>
    </xf>
    <xf numFmtId="0" fontId="24" fillId="0" borderId="0" xfId="0" applyFont="1" applyProtection="1"/>
    <xf numFmtId="0" fontId="0" fillId="9" borderId="0" xfId="0" applyFont="1" applyFill="1" applyBorder="1" applyAlignment="1" applyProtection="1">
      <alignment horizontal="left"/>
    </xf>
    <xf numFmtId="0" fontId="0" fillId="9" borderId="0" xfId="0" applyFont="1" applyFill="1" applyBorder="1" applyAlignment="1" applyProtection="1">
      <alignment horizontal="center"/>
    </xf>
    <xf numFmtId="0" fontId="20" fillId="8" borderId="3" xfId="0" applyFont="1" applyFill="1" applyBorder="1" applyAlignment="1" applyProtection="1">
      <alignment vertical="center"/>
    </xf>
    <xf numFmtId="0" fontId="20" fillId="8" borderId="0" xfId="0" applyFont="1" applyFill="1" applyBorder="1" applyAlignment="1" applyProtection="1">
      <alignment vertical="center"/>
    </xf>
    <xf numFmtId="0" fontId="0" fillId="4" borderId="4" xfId="0" applyFont="1" applyFill="1" applyBorder="1" applyAlignment="1" applyProtection="1">
      <alignment horizontal="left"/>
    </xf>
    <xf numFmtId="0" fontId="0" fillId="5" borderId="0" xfId="0" applyFont="1" applyFill="1" applyBorder="1" applyAlignment="1" applyProtection="1">
      <alignment horizontal="left" vertical="top" wrapText="1"/>
    </xf>
    <xf numFmtId="0" fontId="25" fillId="4" borderId="0" xfId="0" applyFont="1" applyFill="1" applyBorder="1" applyProtection="1"/>
    <xf numFmtId="9" fontId="6" fillId="0" borderId="0" xfId="0" applyNumberFormat="1" applyFont="1"/>
    <xf numFmtId="0" fontId="0" fillId="9" borderId="0" xfId="0" applyFont="1" applyFill="1" applyBorder="1" applyAlignment="1" applyProtection="1">
      <alignment horizontal="left" vertical="top" wrapText="1"/>
    </xf>
    <xf numFmtId="0" fontId="26" fillId="0" borderId="0" xfId="0" applyFont="1" applyBorder="1" applyProtection="1"/>
    <xf numFmtId="0" fontId="26" fillId="9" borderId="1" xfId="0" applyFont="1" applyFill="1" applyBorder="1" applyProtection="1"/>
    <xf numFmtId="0" fontId="26" fillId="9" borderId="0" xfId="0" applyFont="1" applyFill="1" applyBorder="1" applyProtection="1"/>
    <xf numFmtId="0" fontId="26" fillId="9" borderId="0" xfId="0" applyFont="1" applyFill="1" applyBorder="1" applyAlignment="1" applyProtection="1"/>
    <xf numFmtId="0" fontId="26" fillId="9" borderId="2" xfId="0" applyFont="1" applyFill="1" applyBorder="1" applyProtection="1"/>
    <xf numFmtId="0" fontId="26" fillId="4" borderId="0" xfId="0" applyFont="1" applyFill="1" applyBorder="1" applyProtection="1"/>
    <xf numFmtId="0" fontId="28" fillId="4" borderId="0" xfId="0" applyFont="1" applyFill="1" applyBorder="1" applyProtection="1"/>
    <xf numFmtId="0" fontId="26" fillId="4" borderId="0" xfId="0" applyFont="1" applyFill="1" applyBorder="1" applyAlignment="1" applyProtection="1">
      <alignment horizontal="left" vertical="top" wrapText="1"/>
    </xf>
    <xf numFmtId="0" fontId="28" fillId="0" borderId="0" xfId="0" applyFont="1" applyAlignment="1" applyProtection="1">
      <alignment vertical="top" wrapText="1"/>
    </xf>
    <xf numFmtId="0" fontId="26" fillId="5" borderId="0" xfId="0" applyFont="1" applyFill="1" applyBorder="1" applyAlignment="1" applyProtection="1">
      <alignment horizontal="left" vertical="top" wrapText="1"/>
    </xf>
    <xf numFmtId="0" fontId="26" fillId="5" borderId="0" xfId="0" applyFont="1" applyFill="1" applyBorder="1" applyProtection="1"/>
    <xf numFmtId="0" fontId="26" fillId="5" borderId="0" xfId="0" applyFont="1" applyFill="1" applyAlignment="1" applyProtection="1">
      <alignment horizontal="left" vertical="top" wrapText="1"/>
    </xf>
    <xf numFmtId="0" fontId="26" fillId="8" borderId="4" xfId="0" applyFont="1" applyFill="1" applyBorder="1" applyProtection="1"/>
    <xf numFmtId="0" fontId="0" fillId="0" borderId="0" xfId="0" applyFont="1" applyAlignment="1" applyProtection="1">
      <alignment wrapText="1"/>
    </xf>
    <xf numFmtId="0" fontId="18" fillId="0" borderId="0" xfId="0" applyFont="1" applyAlignment="1" applyProtection="1">
      <alignment wrapText="1"/>
    </xf>
    <xf numFmtId="0" fontId="18" fillId="9" borderId="8" xfId="0" applyFont="1" applyFill="1" applyBorder="1" applyAlignment="1" applyProtection="1"/>
    <xf numFmtId="0" fontId="0" fillId="9" borderId="3" xfId="0" applyFont="1" applyFill="1" applyBorder="1" applyProtection="1"/>
    <xf numFmtId="0" fontId="0" fillId="9" borderId="5" xfId="0" applyFont="1" applyFill="1" applyBorder="1" applyProtection="1"/>
    <xf numFmtId="0" fontId="18" fillId="9" borderId="1" xfId="0" applyFont="1" applyFill="1" applyBorder="1" applyAlignment="1" applyProtection="1"/>
    <xf numFmtId="0" fontId="0" fillId="9" borderId="1" xfId="0" applyFont="1" applyFill="1" applyBorder="1" applyAlignment="1" applyProtection="1">
      <alignment wrapText="1"/>
    </xf>
    <xf numFmtId="0" fontId="18" fillId="9" borderId="0" xfId="0" applyFont="1" applyFill="1" applyBorder="1" applyProtection="1"/>
    <xf numFmtId="0" fontId="0" fillId="9" borderId="4" xfId="0" applyFont="1" applyFill="1" applyBorder="1" applyProtection="1"/>
    <xf numFmtId="0" fontId="0" fillId="9" borderId="7" xfId="0" applyFont="1" applyFill="1" applyBorder="1" applyProtection="1"/>
    <xf numFmtId="0" fontId="0" fillId="8" borderId="1" xfId="0" applyFont="1" applyFill="1" applyBorder="1" applyProtection="1"/>
    <xf numFmtId="0" fontId="18" fillId="8" borderId="0" xfId="0" applyFont="1" applyFill="1" applyBorder="1" applyProtection="1"/>
    <xf numFmtId="0" fontId="0" fillId="8" borderId="0" xfId="0" applyFont="1" applyFill="1" applyBorder="1" applyProtection="1"/>
    <xf numFmtId="0" fontId="0" fillId="8" borderId="9" xfId="0" applyFont="1" applyFill="1" applyBorder="1" applyAlignment="1" applyProtection="1">
      <alignment horizontal="right"/>
    </xf>
    <xf numFmtId="0" fontId="0" fillId="8" borderId="2" xfId="0" applyFont="1" applyFill="1" applyBorder="1" applyProtection="1"/>
    <xf numFmtId="0" fontId="0" fillId="4" borderId="3" xfId="0" applyFont="1" applyFill="1" applyBorder="1" applyProtection="1"/>
    <xf numFmtId="0" fontId="0" fillId="8" borderId="7" xfId="0" applyFont="1" applyFill="1" applyBorder="1" applyAlignment="1" applyProtection="1">
      <alignment horizontal="right"/>
    </xf>
    <xf numFmtId="0" fontId="0" fillId="5" borderId="0" xfId="0" applyFont="1" applyFill="1" applyBorder="1" applyProtection="1"/>
    <xf numFmtId="0" fontId="20" fillId="5" borderId="0" xfId="0" applyFont="1" applyFill="1" applyBorder="1" applyProtection="1"/>
    <xf numFmtId="0" fontId="20" fillId="4" borderId="0" xfId="0" applyFont="1" applyFill="1" applyBorder="1" applyProtection="1"/>
    <xf numFmtId="0" fontId="0" fillId="5" borderId="0" xfId="0" applyFont="1" applyFill="1" applyProtection="1"/>
    <xf numFmtId="0" fontId="0" fillId="4" borderId="5" xfId="0" applyFont="1" applyFill="1" applyBorder="1" applyProtection="1"/>
    <xf numFmtId="0" fontId="0" fillId="9" borderId="9" xfId="0" applyFont="1" applyFill="1" applyBorder="1" applyProtection="1"/>
    <xf numFmtId="0" fontId="0" fillId="0" borderId="0" xfId="0" applyFont="1" applyBorder="1" applyAlignment="1" applyProtection="1">
      <alignment horizontal="center" vertical="top" wrapText="1"/>
    </xf>
    <xf numFmtId="0" fontId="18" fillId="5" borderId="0" xfId="0" applyFont="1" applyFill="1" applyBorder="1" applyAlignment="1" applyProtection="1">
      <alignment horizontal="left"/>
    </xf>
    <xf numFmtId="0" fontId="0" fillId="8" borderId="10" xfId="0" applyFont="1" applyFill="1" applyBorder="1" applyProtection="1"/>
    <xf numFmtId="0" fontId="0" fillId="8" borderId="12" xfId="0" applyFont="1" applyFill="1" applyBorder="1" applyProtection="1"/>
    <xf numFmtId="49" fontId="12" fillId="8"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8" borderId="9" xfId="0" applyNumberFormat="1" applyFont="1" applyFill="1" applyBorder="1" applyProtection="1"/>
    <xf numFmtId="0" fontId="18" fillId="9" borderId="10" xfId="0" applyFont="1" applyFill="1" applyBorder="1" applyProtection="1"/>
    <xf numFmtId="0" fontId="0" fillId="9" borderId="11" xfId="0" applyFont="1" applyFill="1" applyBorder="1" applyProtection="1"/>
    <xf numFmtId="0" fontId="0" fillId="11" borderId="0" xfId="0" applyFont="1" applyFill="1" applyProtection="1"/>
    <xf numFmtId="0" fontId="12" fillId="8" borderId="8" xfId="2" applyNumberFormat="1" applyFont="1" applyFill="1" applyBorder="1" applyAlignment="1" applyProtection="1">
      <alignment horizontal="left" vertical="top"/>
    </xf>
    <xf numFmtId="0" fontId="0" fillId="8" borderId="5" xfId="0" applyFont="1" applyFill="1" applyBorder="1" applyProtection="1"/>
    <xf numFmtId="49" fontId="12" fillId="8" borderId="9" xfId="1" applyNumberFormat="1" applyFont="1" applyFill="1" applyBorder="1" applyAlignment="1" applyProtection="1">
      <alignment horizontal="center" vertical="center" wrapText="1"/>
    </xf>
    <xf numFmtId="4" fontId="12" fillId="5"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8" fillId="0" borderId="0" xfId="0" applyFont="1" applyProtection="1"/>
    <xf numFmtId="4" fontId="18" fillId="8" borderId="9" xfId="0" applyNumberFormat="1" applyFont="1" applyFill="1" applyBorder="1" applyProtection="1"/>
    <xf numFmtId="0" fontId="29"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1" borderId="0" xfId="0" applyFont="1" applyFill="1" applyBorder="1" applyProtection="1"/>
    <xf numFmtId="49" fontId="12" fillId="11" borderId="0" xfId="1" applyNumberFormat="1" applyFont="1" applyFill="1" applyBorder="1" applyAlignment="1" applyProtection="1">
      <alignment horizontal="right" vertical="top"/>
    </xf>
    <xf numFmtId="4" fontId="0" fillId="11" borderId="0" xfId="0" applyNumberFormat="1" applyFont="1" applyFill="1" applyBorder="1" applyAlignment="1" applyProtection="1"/>
    <xf numFmtId="0" fontId="18" fillId="11" borderId="0" xfId="0" applyFont="1" applyFill="1" applyBorder="1" applyAlignment="1" applyProtection="1">
      <alignment horizontal="right"/>
    </xf>
    <xf numFmtId="4" fontId="18" fillId="11" borderId="0" xfId="0" applyNumberFormat="1" applyFont="1" applyFill="1" applyBorder="1" applyProtection="1"/>
    <xf numFmtId="0" fontId="12" fillId="11" borderId="0" xfId="2" applyNumberFormat="1" applyFont="1" applyFill="1" applyBorder="1" applyAlignment="1" applyProtection="1">
      <alignment vertical="top"/>
    </xf>
    <xf numFmtId="4" fontId="12" fillId="11" borderId="0" xfId="2" applyNumberFormat="1" applyFont="1" applyFill="1" applyBorder="1" applyAlignment="1" applyProtection="1">
      <alignment horizontal="right" vertical="top"/>
    </xf>
    <xf numFmtId="49" fontId="12" fillId="8" borderId="9" xfId="1" applyNumberFormat="1" applyFont="1" applyFill="1" applyBorder="1" applyAlignment="1" applyProtection="1">
      <alignment vertical="top"/>
    </xf>
    <xf numFmtId="49" fontId="12" fillId="8" borderId="10" xfId="1" applyNumberFormat="1" applyFont="1" applyFill="1" applyBorder="1" applyAlignment="1" applyProtection="1">
      <alignment vertical="top"/>
    </xf>
    <xf numFmtId="49" fontId="12" fillId="8" borderId="9" xfId="1" applyNumberFormat="1" applyFont="1" applyFill="1" applyBorder="1" applyAlignment="1" applyProtection="1">
      <alignment horizontal="right" vertical="top"/>
    </xf>
    <xf numFmtId="0" fontId="18" fillId="11" borderId="0" xfId="0" applyFont="1" applyFill="1" applyAlignment="1" applyProtection="1">
      <alignment horizontal="right"/>
    </xf>
    <xf numFmtId="0" fontId="24" fillId="11" borderId="0" xfId="0" applyFont="1" applyFill="1" applyProtection="1"/>
    <xf numFmtId="0" fontId="18" fillId="8" borderId="10" xfId="2" applyNumberFormat="1" applyFont="1" applyFill="1" applyBorder="1" applyAlignment="1" applyProtection="1"/>
    <xf numFmtId="0" fontId="18" fillId="8" borderId="11" xfId="2" applyNumberFormat="1" applyFont="1" applyFill="1" applyBorder="1" applyAlignment="1" applyProtection="1">
      <alignment horizontal="right" vertical="top"/>
    </xf>
    <xf numFmtId="4" fontId="0" fillId="8" borderId="12" xfId="0" applyNumberFormat="1" applyFont="1" applyFill="1" applyBorder="1" applyProtection="1"/>
    <xf numFmtId="0" fontId="0" fillId="8" borderId="14" xfId="0" applyFont="1" applyFill="1" applyBorder="1" applyProtection="1"/>
    <xf numFmtId="0" fontId="0" fillId="8" borderId="15" xfId="0" applyFont="1" applyFill="1" applyBorder="1" applyProtection="1"/>
    <xf numFmtId="0" fontId="0" fillId="8" borderId="9" xfId="0" applyFont="1" applyFill="1" applyBorder="1" applyProtection="1"/>
    <xf numFmtId="0" fontId="19" fillId="0" borderId="0" xfId="0" applyFont="1" applyBorder="1" applyAlignment="1" applyProtection="1"/>
    <xf numFmtId="0" fontId="18" fillId="9" borderId="10" xfId="0" applyFont="1" applyFill="1" applyBorder="1" applyAlignment="1" applyProtection="1"/>
    <xf numFmtId="0" fontId="18" fillId="9" borderId="12" xfId="0" applyFont="1" applyFill="1" applyBorder="1" applyAlignment="1" applyProtection="1"/>
    <xf numFmtId="0" fontId="0" fillId="8" borderId="9" xfId="0" applyFont="1" applyFill="1" applyBorder="1" applyAlignment="1" applyProtection="1">
      <alignment horizontal="left"/>
    </xf>
    <xf numFmtId="165" fontId="0" fillId="8" borderId="9" xfId="0" applyNumberFormat="1" applyFont="1" applyFill="1" applyBorder="1" applyProtection="1"/>
    <xf numFmtId="164" fontId="0" fillId="0" borderId="0" xfId="0" applyNumberFormat="1" applyFont="1" applyProtection="1"/>
    <xf numFmtId="0" fontId="18" fillId="8" borderId="8" xfId="0" applyFont="1" applyFill="1" applyBorder="1" applyProtection="1"/>
    <xf numFmtId="44" fontId="0" fillId="8" borderId="3" xfId="8" applyFont="1" applyFill="1" applyBorder="1" applyProtection="1"/>
    <xf numFmtId="0" fontId="0" fillId="8" borderId="3" xfId="0" applyFont="1" applyFill="1" applyBorder="1" applyProtection="1"/>
    <xf numFmtId="0" fontId="0" fillId="8" borderId="1" xfId="0" applyFont="1" applyFill="1" applyBorder="1" applyAlignment="1" applyProtection="1">
      <alignment horizontal="center"/>
    </xf>
    <xf numFmtId="0" fontId="0" fillId="8" borderId="0" xfId="0" applyFont="1" applyFill="1" applyBorder="1" applyAlignment="1" applyProtection="1">
      <alignment horizontal="center"/>
    </xf>
    <xf numFmtId="44" fontId="0" fillId="8" borderId="0" xfId="8" applyFont="1" applyFill="1" applyBorder="1" applyProtection="1"/>
    <xf numFmtId="0" fontId="18" fillId="8" borderId="1" xfId="0" applyFont="1" applyFill="1" applyBorder="1" applyProtection="1"/>
    <xf numFmtId="0" fontId="20" fillId="8" borderId="0" xfId="0" applyFont="1" applyFill="1" applyBorder="1" applyProtection="1"/>
    <xf numFmtId="9" fontId="0" fillId="11" borderId="9" xfId="5" applyFont="1" applyFill="1" applyBorder="1" applyProtection="1">
      <protection locked="0"/>
    </xf>
    <xf numFmtId="44" fontId="0" fillId="8" borderId="0" xfId="0" applyNumberFormat="1" applyFont="1" applyFill="1" applyBorder="1" applyProtection="1"/>
    <xf numFmtId="44" fontId="0" fillId="8" borderId="2" xfId="0" applyNumberFormat="1" applyFont="1" applyFill="1" applyBorder="1" applyProtection="1"/>
    <xf numFmtId="0" fontId="0" fillId="11" borderId="9" xfId="0" applyFont="1" applyFill="1" applyBorder="1" applyProtection="1"/>
    <xf numFmtId="0" fontId="0" fillId="11" borderId="9" xfId="0" applyFont="1" applyFill="1" applyBorder="1" applyProtection="1">
      <protection locked="0"/>
    </xf>
    <xf numFmtId="0" fontId="20" fillId="11" borderId="0" xfId="0" applyFont="1" applyFill="1" applyProtection="1"/>
    <xf numFmtId="0" fontId="20" fillId="8" borderId="1" xfId="0" applyFont="1" applyFill="1" applyBorder="1" applyProtection="1"/>
    <xf numFmtId="44" fontId="0" fillId="8" borderId="9" xfId="0" applyNumberFormat="1" applyFont="1" applyFill="1" applyBorder="1" applyProtection="1"/>
    <xf numFmtId="0" fontId="18" fillId="10" borderId="8" xfId="0" applyFont="1" applyFill="1" applyBorder="1" applyProtection="1"/>
    <xf numFmtId="0" fontId="0" fillId="10" borderId="5" xfId="0" applyFont="1" applyFill="1" applyBorder="1" applyProtection="1"/>
    <xf numFmtId="0" fontId="0" fillId="10" borderId="1" xfId="0" applyFont="1" applyFill="1" applyBorder="1" applyProtection="1"/>
    <xf numFmtId="44" fontId="0" fillId="10" borderId="2" xfId="8" applyFont="1" applyFill="1" applyBorder="1" applyProtection="1"/>
    <xf numFmtId="0" fontId="0" fillId="10" borderId="6" xfId="0" applyFont="1" applyFill="1" applyBorder="1" applyProtection="1"/>
    <xf numFmtId="44" fontId="0" fillId="10" borderId="7" xfId="8" applyFont="1" applyFill="1" applyBorder="1" applyProtection="1"/>
    <xf numFmtId="0" fontId="0" fillId="8" borderId="6" xfId="0" applyFont="1" applyFill="1" applyBorder="1" applyProtection="1"/>
    <xf numFmtId="0" fontId="0" fillId="8" borderId="4" xfId="0" applyFont="1" applyFill="1" applyBorder="1" applyProtection="1"/>
    <xf numFmtId="0" fontId="0" fillId="8" borderId="7" xfId="0" applyFont="1" applyFill="1" applyBorder="1" applyProtection="1"/>
    <xf numFmtId="0" fontId="18" fillId="8" borderId="8" xfId="2" applyNumberFormat="1" applyFont="1" applyFill="1" applyBorder="1" applyAlignment="1" applyProtection="1"/>
    <xf numFmtId="0" fontId="18" fillId="8" borderId="3" xfId="2" applyNumberFormat="1" applyFont="1" applyFill="1" applyBorder="1" applyAlignment="1" applyProtection="1"/>
    <xf numFmtId="0" fontId="18" fillId="8" borderId="5" xfId="2" applyNumberFormat="1" applyFont="1" applyFill="1" applyBorder="1" applyAlignment="1" applyProtection="1">
      <alignment horizontal="right" vertical="top"/>
    </xf>
    <xf numFmtId="0" fontId="0" fillId="8" borderId="6" xfId="0" applyFont="1" applyFill="1" applyBorder="1" applyAlignment="1" applyProtection="1">
      <alignment horizontal="left"/>
    </xf>
    <xf numFmtId="0" fontId="0" fillId="4" borderId="12" xfId="0" applyFont="1" applyFill="1" applyBorder="1" applyAlignment="1" applyProtection="1">
      <alignment horizontal="left" vertical="top" wrapText="1"/>
    </xf>
    <xf numFmtId="0" fontId="18" fillId="8" borderId="13" xfId="0" applyFont="1" applyFill="1" applyBorder="1" applyAlignment="1" applyProtection="1">
      <alignment horizontal="center" vertical="center"/>
    </xf>
    <xf numFmtId="0" fontId="18" fillId="5" borderId="0" xfId="0" applyFont="1" applyFill="1" applyBorder="1" applyAlignment="1" applyProtection="1"/>
    <xf numFmtId="0" fontId="0" fillId="8" borderId="10" xfId="0" applyFont="1" applyFill="1" applyBorder="1" applyAlignment="1" applyProtection="1"/>
    <xf numFmtId="0" fontId="0" fillId="8" borderId="11" xfId="0" applyFont="1" applyFill="1" applyBorder="1" applyAlignment="1" applyProtection="1"/>
    <xf numFmtId="0" fontId="0" fillId="8" borderId="12" xfId="0" applyFont="1" applyFill="1" applyBorder="1" applyAlignment="1" applyProtection="1"/>
    <xf numFmtId="0" fontId="0" fillId="9" borderId="8" xfId="0" applyFont="1" applyFill="1" applyBorder="1" applyProtection="1"/>
    <xf numFmtId="0" fontId="0" fillId="9" borderId="6" xfId="0" applyFont="1" applyFill="1" applyBorder="1" applyProtection="1"/>
    <xf numFmtId="0" fontId="18" fillId="9" borderId="8" xfId="0" applyFont="1" applyFill="1" applyBorder="1" applyProtection="1"/>
    <xf numFmtId="0" fontId="18" fillId="9" borderId="3" xfId="0" applyFont="1" applyFill="1" applyBorder="1" applyProtection="1"/>
    <xf numFmtId="0" fontId="18" fillId="9" borderId="9" xfId="0" applyFont="1" applyFill="1" applyBorder="1" applyProtection="1"/>
    <xf numFmtId="0" fontId="0" fillId="11" borderId="9" xfId="0" applyFont="1" applyFill="1" applyBorder="1" applyAlignment="1" applyProtection="1">
      <alignment wrapText="1"/>
      <protection locked="0"/>
    </xf>
    <xf numFmtId="0" fontId="0" fillId="0" borderId="6" xfId="0" applyFont="1" applyBorder="1" applyProtection="1"/>
    <xf numFmtId="0" fontId="17"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0" fontId="0" fillId="5" borderId="0" xfId="0" applyFont="1" applyFill="1" applyBorder="1" applyAlignment="1" applyProtection="1">
      <alignment vertical="top" wrapText="1"/>
    </xf>
    <xf numFmtId="0" fontId="18" fillId="4" borderId="0" xfId="0" applyFont="1" applyFill="1" applyBorder="1" applyAlignment="1" applyProtection="1">
      <alignment wrapText="1"/>
    </xf>
    <xf numFmtId="0" fontId="18" fillId="9" borderId="0" xfId="0" applyFont="1" applyFill="1" applyBorder="1" applyAlignment="1" applyProtection="1"/>
    <xf numFmtId="0" fontId="18" fillId="9" borderId="2" xfId="0" applyFont="1" applyFill="1" applyBorder="1" applyAlignment="1" applyProtection="1"/>
    <xf numFmtId="0" fontId="18" fillId="9" borderId="3" xfId="0" applyFont="1" applyFill="1" applyBorder="1" applyAlignment="1" applyProtection="1"/>
    <xf numFmtId="0" fontId="18" fillId="9" borderId="5" xfId="0" applyFont="1" applyFill="1" applyBorder="1" applyAlignment="1" applyProtection="1"/>
    <xf numFmtId="0" fontId="0" fillId="9" borderId="2" xfId="0" applyFont="1" applyFill="1" applyBorder="1" applyAlignment="1" applyProtection="1">
      <alignment horizontal="center"/>
    </xf>
    <xf numFmtId="0" fontId="0" fillId="4" borderId="2" xfId="0" applyFont="1" applyFill="1" applyBorder="1" applyAlignment="1" applyProtection="1">
      <alignment horizontal="left"/>
    </xf>
    <xf numFmtId="0" fontId="18" fillId="5" borderId="0" xfId="0" applyFont="1" applyFill="1" applyBorder="1" applyAlignment="1" applyProtection="1">
      <alignment wrapText="1"/>
    </xf>
    <xf numFmtId="0" fontId="0" fillId="5" borderId="0" xfId="0" applyFont="1" applyFill="1" applyBorder="1" applyAlignment="1" applyProtection="1">
      <alignment horizontal="left" vertical="top"/>
    </xf>
    <xf numFmtId="0" fontId="18" fillId="5" borderId="0" xfId="0" applyFont="1" applyFill="1" applyBorder="1" applyAlignment="1" applyProtection="1">
      <alignment horizontal="left" vertical="top"/>
    </xf>
    <xf numFmtId="0" fontId="23" fillId="0" borderId="0" xfId="0" applyFont="1" applyProtection="1"/>
    <xf numFmtId="0" fontId="23" fillId="0" borderId="0" xfId="0" applyFont="1"/>
    <xf numFmtId="0" fontId="23" fillId="11" borderId="0" xfId="0" applyFont="1" applyFill="1" applyProtection="1"/>
    <xf numFmtId="0" fontId="23" fillId="11" borderId="0" xfId="0" applyFont="1" applyFill="1" applyAlignment="1" applyProtection="1">
      <alignment horizontal="left" vertical="top" wrapText="1"/>
    </xf>
    <xf numFmtId="0" fontId="23" fillId="0" borderId="0" xfId="0" applyFont="1" applyBorder="1" applyProtection="1"/>
    <xf numFmtId="0" fontId="12" fillId="9" borderId="8" xfId="0" applyFont="1" applyFill="1" applyBorder="1" applyAlignment="1" applyProtection="1"/>
    <xf numFmtId="0" fontId="12" fillId="9" borderId="3" xfId="0" applyFont="1" applyFill="1" applyBorder="1" applyAlignment="1" applyProtection="1"/>
    <xf numFmtId="0" fontId="12" fillId="9" borderId="5" xfId="0" applyFont="1" applyFill="1" applyBorder="1" applyAlignment="1" applyProtection="1"/>
    <xf numFmtId="0" fontId="26" fillId="0" borderId="0" xfId="0" applyFont="1" applyFill="1" applyBorder="1" applyProtection="1"/>
    <xf numFmtId="0" fontId="12" fillId="0" borderId="0" xfId="0" applyFont="1" applyFill="1" applyBorder="1" applyAlignment="1" applyProtection="1"/>
    <xf numFmtId="0" fontId="0" fillId="9"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4" borderId="2"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26" fillId="4" borderId="0" xfId="0" applyFont="1" applyFill="1" applyBorder="1" applyAlignment="1" applyProtection="1">
      <alignment horizontal="left" vertical="top" wrapText="1"/>
    </xf>
    <xf numFmtId="0" fontId="18" fillId="9" borderId="0" xfId="0" applyFont="1" applyFill="1" applyBorder="1" applyAlignment="1" applyProtection="1">
      <alignment horizontal="left"/>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23" fillId="5" borderId="0" xfId="0" applyFont="1" applyFill="1" applyAlignment="1" applyProtection="1">
      <alignment horizontal="left" vertical="top" wrapText="1"/>
    </xf>
    <xf numFmtId="0" fontId="0" fillId="5" borderId="0"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0" fillId="9" borderId="2" xfId="0" applyFont="1" applyFill="1" applyBorder="1" applyAlignment="1" applyProtection="1">
      <alignment horizontal="left" vertical="top" wrapText="1"/>
    </xf>
    <xf numFmtId="0" fontId="0" fillId="9" borderId="2" xfId="0" applyFont="1" applyFill="1" applyBorder="1" applyAlignment="1" applyProtection="1">
      <alignment horizontal="left" wrapText="1"/>
    </xf>
    <xf numFmtId="0" fontId="0" fillId="4" borderId="2" xfId="0" applyFont="1" applyFill="1" applyBorder="1" applyAlignment="1" applyProtection="1">
      <alignment horizontal="left" vertical="top" wrapText="1"/>
    </xf>
    <xf numFmtId="0" fontId="0" fillId="4" borderId="7" xfId="0" applyFont="1" applyFill="1" applyBorder="1" applyAlignment="1" applyProtection="1">
      <alignment horizontal="left" vertical="top" wrapText="1"/>
    </xf>
    <xf numFmtId="0" fontId="0" fillId="11" borderId="0" xfId="0" applyFont="1" applyFill="1" applyAlignment="1" applyProtection="1"/>
    <xf numFmtId="0" fontId="0" fillId="11" borderId="0" xfId="0" applyFill="1" applyAlignment="1" applyProtection="1"/>
    <xf numFmtId="0" fontId="0" fillId="4" borderId="7" xfId="0" applyFont="1" applyFill="1" applyBorder="1" applyAlignment="1" applyProtection="1">
      <alignment horizontal="left"/>
    </xf>
    <xf numFmtId="0" fontId="18" fillId="4" borderId="0" xfId="0" applyFont="1" applyFill="1" applyBorder="1" applyAlignment="1" applyProtection="1">
      <alignment horizontal="left" vertical="top"/>
    </xf>
    <xf numFmtId="0" fontId="18" fillId="9" borderId="8" xfId="0" applyFont="1" applyFill="1" applyBorder="1" applyAlignment="1" applyProtection="1">
      <alignment horizontal="left" vertical="top"/>
    </xf>
    <xf numFmtId="0" fontId="18" fillId="9" borderId="1" xfId="0" applyFont="1" applyFill="1" applyBorder="1" applyAlignment="1" applyProtection="1">
      <alignment horizontal="left" vertical="top"/>
    </xf>
    <xf numFmtId="0" fontId="0" fillId="9" borderId="1" xfId="0" applyFont="1" applyFill="1" applyBorder="1" applyAlignment="1" applyProtection="1">
      <alignment horizontal="left" vertical="top"/>
    </xf>
    <xf numFmtId="0" fontId="0" fillId="9" borderId="6" xfId="0" applyFont="1" applyFill="1" applyBorder="1" applyAlignment="1" applyProtection="1">
      <alignment horizontal="left"/>
    </xf>
    <xf numFmtId="0" fontId="0" fillId="9" borderId="15" xfId="0" applyFill="1" applyBorder="1" applyProtection="1"/>
    <xf numFmtId="0" fontId="0" fillId="4" borderId="4" xfId="0" applyFont="1" applyFill="1" applyBorder="1" applyAlignment="1" applyProtection="1">
      <alignment horizontal="left" vertical="top"/>
    </xf>
    <xf numFmtId="0" fontId="0" fillId="9" borderId="3" xfId="0" applyFont="1" applyFill="1" applyBorder="1" applyAlignment="1" applyProtection="1">
      <alignment horizontal="left" vertical="top" wrapText="1"/>
    </xf>
    <xf numFmtId="0" fontId="0" fillId="9" borderId="1" xfId="0" applyFill="1" applyBorder="1" applyProtection="1"/>
    <xf numFmtId="0" fontId="18" fillId="4" borderId="3" xfId="0" applyFont="1" applyFill="1" applyBorder="1" applyAlignment="1" applyProtection="1">
      <alignment horizontal="left" vertical="center"/>
    </xf>
    <xf numFmtId="0" fontId="12" fillId="4" borderId="0" xfId="0" applyFont="1" applyFill="1" applyBorder="1" applyProtection="1"/>
    <xf numFmtId="0" fontId="12" fillId="9" borderId="1" xfId="0" applyFont="1" applyFill="1" applyBorder="1" applyProtection="1"/>
    <xf numFmtId="0" fontId="26" fillId="9" borderId="1" xfId="0" applyFont="1" applyFill="1" applyBorder="1" applyAlignment="1" applyProtection="1">
      <alignment horizontal="left" vertical="top" wrapText="1"/>
    </xf>
    <xf numFmtId="0" fontId="26" fillId="9" borderId="6" xfId="0" applyFont="1" applyFill="1" applyBorder="1" applyProtection="1"/>
    <xf numFmtId="0" fontId="26" fillId="9" borderId="8" xfId="0" applyFont="1" applyFill="1" applyBorder="1" applyProtection="1"/>
    <xf numFmtId="0" fontId="26" fillId="4" borderId="3" xfId="0" applyFont="1" applyFill="1" applyBorder="1" applyProtection="1"/>
    <xf numFmtId="0" fontId="26" fillId="9" borderId="2" xfId="0" applyFont="1" applyFill="1" applyBorder="1" applyAlignment="1" applyProtection="1">
      <alignment horizontal="left" vertical="top" wrapText="1"/>
    </xf>
    <xf numFmtId="0" fontId="26" fillId="9" borderId="5" xfId="0" applyFont="1" applyFill="1" applyBorder="1" applyProtection="1"/>
    <xf numFmtId="0" fontId="26" fillId="9" borderId="7" xfId="0" applyFont="1" applyFill="1" applyBorder="1" applyProtection="1"/>
    <xf numFmtId="0" fontId="0" fillId="9" borderId="0" xfId="0" applyFont="1" applyFill="1" applyBorder="1" applyAlignment="1" applyProtection="1">
      <alignment horizontal="center" wrapText="1"/>
    </xf>
    <xf numFmtId="0" fontId="0" fillId="9" borderId="4" xfId="0" applyFont="1" applyFill="1" applyBorder="1" applyAlignment="1" applyProtection="1">
      <alignment horizontal="left" vertical="top" wrapText="1"/>
    </xf>
    <xf numFmtId="0" fontId="18" fillId="8" borderId="10" xfId="0" applyFont="1" applyFill="1" applyBorder="1" applyProtection="1"/>
    <xf numFmtId="0" fontId="0" fillId="8" borderId="11" xfId="0" applyFont="1" applyFill="1" applyBorder="1" applyProtection="1"/>
    <xf numFmtId="0" fontId="18" fillId="8" borderId="7" xfId="0" applyFont="1" applyFill="1" applyBorder="1" applyProtection="1"/>
    <xf numFmtId="9" fontId="0" fillId="5" borderId="13" xfId="5" applyFont="1" applyFill="1" applyBorder="1" applyProtection="1">
      <protection locked="0"/>
    </xf>
    <xf numFmtId="44" fontId="0" fillId="8" borderId="13" xfId="8" applyFont="1" applyFill="1" applyBorder="1" applyProtection="1"/>
    <xf numFmtId="9" fontId="0" fillId="5" borderId="9" xfId="5" applyFont="1" applyFill="1" applyBorder="1" applyProtection="1">
      <protection locked="0"/>
    </xf>
    <xf numFmtId="44" fontId="0" fillId="8" borderId="9" xfId="8" applyFont="1" applyFill="1" applyBorder="1" applyProtection="1"/>
    <xf numFmtId="9" fontId="0" fillId="8" borderId="9" xfId="8" applyNumberFormat="1" applyFont="1" applyFill="1" applyBorder="1" applyProtection="1"/>
    <xf numFmtId="0" fontId="9" fillId="0" borderId="0" xfId="3" applyFill="1" applyBorder="1" applyProtection="1">
      <protection locked="0"/>
    </xf>
    <xf numFmtId="0" fontId="18" fillId="4" borderId="3" xfId="0" applyFont="1" applyFill="1" applyBorder="1" applyAlignment="1" applyProtection="1">
      <alignment horizontal="left" vertical="top"/>
    </xf>
    <xf numFmtId="0" fontId="18" fillId="4" borderId="0" xfId="0" applyFont="1" applyFill="1" applyBorder="1" applyAlignment="1" applyProtection="1">
      <alignment horizontal="left" vertical="center"/>
    </xf>
    <xf numFmtId="0" fontId="0" fillId="9" borderId="0" xfId="0" applyFont="1" applyFill="1" applyBorder="1" applyAlignment="1" applyProtection="1">
      <alignment vertical="top" wrapText="1"/>
    </xf>
    <xf numFmtId="0" fontId="18" fillId="8" borderId="0" xfId="0" applyFont="1" applyFill="1" applyBorder="1" applyAlignment="1" applyProtection="1">
      <alignment vertical="center"/>
    </xf>
    <xf numFmtId="0" fontId="18" fillId="4" borderId="0" xfId="0" applyFont="1" applyFill="1" applyBorder="1" applyProtection="1"/>
    <xf numFmtId="0" fontId="4" fillId="9" borderId="8" xfId="0" applyFont="1" applyFill="1" applyBorder="1" applyProtection="1"/>
    <xf numFmtId="0" fontId="4" fillId="9" borderId="1" xfId="0" applyFont="1" applyFill="1" applyBorder="1" applyProtection="1"/>
    <xf numFmtId="0" fontId="4" fillId="9" borderId="6" xfId="0" applyFont="1" applyFill="1" applyBorder="1" applyProtection="1"/>
    <xf numFmtId="0" fontId="0" fillId="9" borderId="2" xfId="0" applyFont="1" applyFill="1" applyBorder="1" applyAlignment="1" applyProtection="1">
      <alignment wrapText="1"/>
    </xf>
    <xf numFmtId="0" fontId="18" fillId="9" borderId="2" xfId="0" applyFont="1" applyFill="1" applyBorder="1" applyAlignment="1" applyProtection="1">
      <alignment wrapText="1"/>
    </xf>
    <xf numFmtId="0" fontId="16" fillId="9" borderId="2" xfId="0" applyFont="1" applyFill="1" applyBorder="1" applyAlignment="1" applyProtection="1">
      <alignment horizontal="left" vertical="top" wrapText="1"/>
    </xf>
    <xf numFmtId="0" fontId="0" fillId="9" borderId="2" xfId="0" applyFont="1" applyFill="1" applyBorder="1" applyAlignment="1" applyProtection="1">
      <alignment horizontal="left"/>
    </xf>
    <xf numFmtId="0" fontId="20" fillId="9" borderId="2" xfId="0" applyFont="1" applyFill="1" applyBorder="1" applyAlignment="1" applyProtection="1">
      <alignment vertical="center"/>
    </xf>
    <xf numFmtId="0" fontId="0" fillId="9" borderId="5" xfId="0" applyFont="1" applyFill="1" applyBorder="1" applyAlignment="1" applyProtection="1">
      <alignment horizontal="left" wrapText="1"/>
    </xf>
    <xf numFmtId="0" fontId="18" fillId="9" borderId="0" xfId="0" applyFont="1" applyFill="1" applyBorder="1" applyAlignment="1" applyProtection="1">
      <alignment horizontal="left"/>
    </xf>
    <xf numFmtId="0" fontId="0" fillId="8" borderId="0" xfId="0" applyFont="1" applyFill="1" applyProtection="1"/>
    <xf numFmtId="0" fontId="0" fillId="11" borderId="0" xfId="0" applyFill="1"/>
    <xf numFmtId="0" fontId="0" fillId="8" borderId="0" xfId="0" applyFont="1" applyFill="1" applyBorder="1" applyAlignment="1" applyProtection="1"/>
    <xf numFmtId="167" fontId="0" fillId="5" borderId="13" xfId="0" applyNumberFormat="1" applyFont="1" applyFill="1" applyBorder="1" applyAlignment="1" applyProtection="1">
      <alignment horizontal="left" vertical="top" wrapText="1"/>
      <protection locked="0"/>
    </xf>
    <xf numFmtId="0" fontId="0" fillId="9" borderId="1"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20" fillId="9" borderId="2" xfId="0" applyFont="1" applyFill="1" applyBorder="1" applyAlignment="1" applyProtection="1">
      <alignment horizontal="left" vertical="top" wrapText="1"/>
    </xf>
    <xf numFmtId="0" fontId="18" fillId="9" borderId="2" xfId="0" applyFont="1" applyFill="1" applyBorder="1" applyAlignment="1" applyProtection="1">
      <alignment horizontal="left"/>
    </xf>
    <xf numFmtId="0" fontId="4" fillId="0" borderId="0" xfId="6" applyFont="1" applyBorder="1" applyProtection="1"/>
    <xf numFmtId="0" fontId="23" fillId="0" borderId="0" xfId="6" applyFont="1" applyBorder="1" applyProtection="1"/>
    <xf numFmtId="0" fontId="23" fillId="0" borderId="0" xfId="6" applyFont="1" applyFill="1" applyBorder="1" applyProtection="1"/>
    <xf numFmtId="0" fontId="23" fillId="8" borderId="0" xfId="6" applyFont="1" applyFill="1" applyBorder="1" applyProtection="1"/>
    <xf numFmtId="0" fontId="18" fillId="0" borderId="0" xfId="6" applyFont="1" applyFill="1" applyBorder="1" applyProtection="1"/>
    <xf numFmtId="0" fontId="18" fillId="8" borderId="0" xfId="6" applyFont="1" applyFill="1" applyBorder="1" applyAlignment="1" applyProtection="1"/>
    <xf numFmtId="0" fontId="23" fillId="8" borderId="0" xfId="6" applyFont="1" applyFill="1" applyBorder="1" applyAlignment="1" applyProtection="1"/>
    <xf numFmtId="0" fontId="22" fillId="0" borderId="0" xfId="3" applyFont="1" applyFill="1" applyBorder="1" applyProtection="1"/>
    <xf numFmtId="0" fontId="9" fillId="0" borderId="0" xfId="3" applyBorder="1" applyProtection="1"/>
    <xf numFmtId="0" fontId="20" fillId="0" borderId="0" xfId="6" applyFont="1" applyBorder="1" applyProtection="1"/>
    <xf numFmtId="0" fontId="20" fillId="0" borderId="0" xfId="6" applyFont="1" applyFill="1" applyBorder="1" applyProtection="1"/>
    <xf numFmtId="0" fontId="18" fillId="5" borderId="0" xfId="6" applyFont="1" applyFill="1" applyBorder="1" applyProtection="1"/>
    <xf numFmtId="0" fontId="23" fillId="5" borderId="0" xfId="6" applyFont="1" applyFill="1" applyBorder="1" applyProtection="1"/>
    <xf numFmtId="0" fontId="20" fillId="5" borderId="0" xfId="6" applyFont="1" applyFill="1" applyBorder="1" applyProtection="1"/>
    <xf numFmtId="0" fontId="23" fillId="0" borderId="0" xfId="6" applyFont="1" applyFill="1" applyBorder="1" applyProtection="1">
      <protection locked="0"/>
    </xf>
    <xf numFmtId="0" fontId="23" fillId="0" borderId="0" xfId="6" applyFont="1" applyBorder="1" applyProtection="1">
      <protection locked="0"/>
    </xf>
    <xf numFmtId="167" fontId="0" fillId="11" borderId="9" xfId="0" applyNumberFormat="1" applyFont="1" applyFill="1" applyBorder="1" applyAlignment="1" applyProtection="1">
      <alignment wrapText="1"/>
      <protection locked="0"/>
    </xf>
    <xf numFmtId="0" fontId="0" fillId="8" borderId="0" xfId="0" applyFont="1" applyFill="1" applyBorder="1" applyAlignment="1" applyProtection="1">
      <alignment horizontal="left" vertical="top" wrapText="1"/>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4" fontId="18" fillId="9" borderId="9" xfId="0" applyNumberFormat="1" applyFont="1" applyFill="1" applyBorder="1" applyProtection="1"/>
    <xf numFmtId="0" fontId="0" fillId="9" borderId="9" xfId="0" applyFont="1" applyFill="1" applyBorder="1" applyAlignment="1" applyProtection="1">
      <alignment horizontal="left"/>
    </xf>
    <xf numFmtId="0" fontId="0" fillId="8" borderId="13" xfId="0" applyFont="1" applyFill="1" applyBorder="1" applyAlignment="1" applyProtection="1">
      <alignment horizontal="left" vertical="top" wrapText="1"/>
    </xf>
    <xf numFmtId="44" fontId="0" fillId="8" borderId="0" xfId="8" applyFont="1" applyFill="1" applyBorder="1" applyAlignment="1" applyProtection="1">
      <alignment vertical="center"/>
    </xf>
    <xf numFmtId="0" fontId="18" fillId="8" borderId="6" xfId="0" applyFont="1" applyFill="1" applyBorder="1" applyProtection="1">
      <protection locked="0"/>
    </xf>
    <xf numFmtId="0" fontId="0" fillId="0" borderId="0" xfId="0" applyProtection="1"/>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8" borderId="0" xfId="0" applyFill="1" applyProtection="1"/>
    <xf numFmtId="0" fontId="23" fillId="5" borderId="0" xfId="0" applyFont="1" applyFill="1" applyAlignment="1" applyProtection="1">
      <alignment horizontal="left" vertical="top" wrapText="1"/>
    </xf>
    <xf numFmtId="167" fontId="0" fillId="11" borderId="9" xfId="8" applyNumberFormat="1" applyFont="1" applyFill="1" applyBorder="1" applyProtection="1">
      <protection locked="0"/>
    </xf>
    <xf numFmtId="167" fontId="0" fillId="0" borderId="12" xfId="0" applyNumberFormat="1" applyFont="1" applyBorder="1" applyAlignment="1" applyProtection="1">
      <protection locked="0"/>
    </xf>
    <xf numFmtId="167" fontId="0" fillId="8" borderId="9" xfId="0" applyNumberFormat="1" applyFont="1" applyFill="1" applyBorder="1" applyProtection="1"/>
    <xf numFmtId="0" fontId="0" fillId="5" borderId="9" xfId="0" applyFont="1" applyFill="1" applyBorder="1" applyProtection="1">
      <protection locked="0"/>
    </xf>
    <xf numFmtId="0" fontId="18" fillId="8" borderId="0" xfId="0" applyFont="1" applyFill="1" applyBorder="1" applyAlignment="1" applyProtection="1">
      <alignment horizontal="left" vertical="top"/>
    </xf>
    <xf numFmtId="0" fontId="23" fillId="5" borderId="0" xfId="0" applyFont="1" applyFill="1" applyProtection="1"/>
    <xf numFmtId="0" fontId="4" fillId="9" borderId="0" xfId="0" applyFont="1" applyFill="1" applyProtection="1"/>
    <xf numFmtId="0" fontId="0" fillId="8" borderId="0" xfId="0" applyFont="1" applyFill="1" applyBorder="1" applyAlignment="1" applyProtection="1">
      <alignment horizontal="left" vertical="top" wrapText="1"/>
      <protection locked="0"/>
    </xf>
    <xf numFmtId="0" fontId="0" fillId="5" borderId="9" xfId="0" applyFont="1" applyFill="1" applyBorder="1" applyAlignment="1" applyProtection="1">
      <alignment horizontal="center"/>
      <protection locked="0"/>
    </xf>
    <xf numFmtId="0" fontId="0" fillId="4" borderId="2" xfId="0" applyFont="1" applyFill="1" applyBorder="1" applyAlignment="1" applyProtection="1">
      <alignment vertical="top" wrapText="1"/>
    </xf>
    <xf numFmtId="0" fontId="0" fillId="8" borderId="0" xfId="6" applyFont="1" applyFill="1" applyBorder="1" applyProtection="1"/>
    <xf numFmtId="0" fontId="0" fillId="4" borderId="1" xfId="0" applyFont="1" applyFill="1" applyBorder="1" applyAlignment="1" applyProtection="1">
      <alignment horizontal="left" vertical="top"/>
    </xf>
    <xf numFmtId="0" fontId="30" fillId="0" borderId="0" xfId="0" applyFont="1"/>
    <xf numFmtId="0" fontId="0" fillId="7" borderId="0" xfId="0" applyFont="1" applyFill="1" applyBorder="1" applyProtection="1"/>
    <xf numFmtId="0" fontId="31" fillId="0" borderId="0" xfId="0" applyFont="1"/>
    <xf numFmtId="0" fontId="0" fillId="5" borderId="0" xfId="0" applyFont="1" applyFill="1" applyBorder="1" applyAlignment="1" applyProtection="1"/>
    <xf numFmtId="0" fontId="16" fillId="5" borderId="0" xfId="0" applyFont="1" applyFill="1" applyAlignment="1" applyProtection="1">
      <alignment vertical="top" wrapText="1"/>
    </xf>
    <xf numFmtId="0" fontId="16" fillId="4" borderId="0" xfId="0" applyFont="1" applyFill="1" applyBorder="1" applyAlignment="1" applyProtection="1">
      <alignment horizontal="left"/>
    </xf>
    <xf numFmtId="0" fontId="0" fillId="11" borderId="0" xfId="0" applyFont="1" applyFill="1" applyAlignment="1" applyProtection="1">
      <alignment vertical="top" wrapText="1"/>
    </xf>
    <xf numFmtId="0" fontId="0" fillId="11" borderId="0" xfId="0" applyFont="1" applyFill="1" applyAlignment="1" applyProtection="1">
      <alignment vertical="top"/>
    </xf>
    <xf numFmtId="0" fontId="20" fillId="5" borderId="0" xfId="0" applyFont="1" applyFill="1" applyAlignment="1" applyProtection="1">
      <alignment vertical="top"/>
    </xf>
    <xf numFmtId="0" fontId="0" fillId="9" borderId="0" xfId="6" applyFont="1" applyFill="1" applyBorder="1" applyProtection="1"/>
    <xf numFmtId="0" fontId="0" fillId="5" borderId="0" xfId="0" applyNumberFormat="1" applyFont="1" applyFill="1" applyProtection="1"/>
    <xf numFmtId="0" fontId="20" fillId="5" borderId="0" xfId="0" applyNumberFormat="1" applyFont="1" applyFill="1" applyProtection="1"/>
    <xf numFmtId="0" fontId="12" fillId="8" borderId="9" xfId="1" applyNumberFormat="1" applyFont="1" applyFill="1" applyBorder="1" applyAlignment="1" applyProtection="1">
      <alignment horizontal="left" vertical="top" wrapText="1"/>
    </xf>
    <xf numFmtId="0" fontId="0" fillId="0" borderId="9" xfId="0" applyNumberFormat="1" applyFont="1" applyBorder="1" applyAlignment="1" applyProtection="1">
      <alignment wrapText="1"/>
      <protection locked="0"/>
    </xf>
    <xf numFmtId="0" fontId="0" fillId="11" borderId="0" xfId="0" applyNumberFormat="1" applyFont="1" applyFill="1" applyProtection="1"/>
    <xf numFmtId="168" fontId="0" fillId="9" borderId="9" xfId="0" applyNumberFormat="1" applyFont="1" applyFill="1" applyBorder="1" applyProtection="1"/>
    <xf numFmtId="0" fontId="23" fillId="0" borderId="0" xfId="0" applyFont="1" applyAlignment="1" applyProtection="1"/>
    <xf numFmtId="0" fontId="0" fillId="5" borderId="0" xfId="0" applyFill="1"/>
    <xf numFmtId="0" fontId="16" fillId="5" borderId="0" xfId="0" applyFont="1" applyFill="1"/>
    <xf numFmtId="0" fontId="16" fillId="5" borderId="0" xfId="0" applyFont="1" applyFill="1" applyBorder="1" applyAlignment="1">
      <alignment vertical="top"/>
    </xf>
    <xf numFmtId="0" fontId="16" fillId="5" borderId="0" xfId="0" applyFont="1" applyFill="1" applyBorder="1" applyAlignment="1">
      <alignment horizontal="left" vertical="top" wrapText="1"/>
    </xf>
    <xf numFmtId="0" fontId="16" fillId="9" borderId="8" xfId="0" applyFont="1" applyFill="1" applyBorder="1"/>
    <xf numFmtId="0" fontId="16" fillId="9" borderId="3" xfId="0" applyFont="1" applyFill="1" applyBorder="1"/>
    <xf numFmtId="0" fontId="16" fillId="9" borderId="5" xfId="0" applyFont="1" applyFill="1" applyBorder="1"/>
    <xf numFmtId="0" fontId="16" fillId="9" borderId="1" xfId="0" applyFont="1" applyFill="1" applyBorder="1"/>
    <xf numFmtId="0" fontId="21" fillId="9" borderId="0" xfId="0" applyFont="1" applyFill="1" applyBorder="1"/>
    <xf numFmtId="0" fontId="16" fillId="9" borderId="0" xfId="0" applyFont="1" applyFill="1" applyBorder="1"/>
    <xf numFmtId="0" fontId="16" fillId="9" borderId="2" xfId="0" applyFont="1" applyFill="1" applyBorder="1"/>
    <xf numFmtId="0" fontId="21" fillId="9" borderId="4" xfId="0" applyFont="1" applyFill="1" applyBorder="1" applyAlignment="1">
      <alignment horizontal="left" wrapText="1"/>
    </xf>
    <xf numFmtId="0" fontId="20" fillId="9" borderId="0" xfId="0" applyFont="1" applyFill="1" applyBorder="1"/>
    <xf numFmtId="0" fontId="21" fillId="9" borderId="0" xfId="0" applyFont="1" applyFill="1" applyBorder="1" applyAlignment="1">
      <alignment horizontal="left" wrapText="1"/>
    </xf>
    <xf numFmtId="0" fontId="16" fillId="9" borderId="2" xfId="0" applyFont="1" applyFill="1" applyBorder="1" applyAlignment="1">
      <alignment vertical="top" wrapText="1"/>
    </xf>
    <xf numFmtId="0" fontId="23" fillId="9" borderId="0" xfId="0" applyFont="1" applyFill="1" applyBorder="1" applyAlignment="1">
      <alignment horizontal="left" vertical="top" wrapText="1"/>
    </xf>
    <xf numFmtId="0" fontId="16" fillId="9" borderId="6" xfId="0" applyFont="1" applyFill="1" applyBorder="1"/>
    <xf numFmtId="0" fontId="16" fillId="9" borderId="4" xfId="0" applyFont="1" applyFill="1" applyBorder="1"/>
    <xf numFmtId="0" fontId="16" fillId="9" borderId="7" xfId="0" applyFont="1" applyFill="1" applyBorder="1"/>
    <xf numFmtId="0" fontId="22" fillId="0" borderId="0" xfId="3" applyFont="1" applyFill="1" applyBorder="1" applyProtection="1">
      <protection locked="0"/>
    </xf>
    <xf numFmtId="0" fontId="22" fillId="0" borderId="0" xfId="3" applyFont="1" applyBorder="1" applyProtection="1">
      <protection locked="0"/>
    </xf>
    <xf numFmtId="0" fontId="18" fillId="9" borderId="2" xfId="0" applyFont="1" applyFill="1" applyBorder="1" applyAlignment="1" applyProtection="1">
      <alignment horizontal="left"/>
    </xf>
    <xf numFmtId="0" fontId="0" fillId="8" borderId="0" xfId="6" quotePrefix="1" applyFont="1" applyFill="1" applyBorder="1" applyAlignment="1" applyProtection="1">
      <alignment horizontal="left" vertical="top" wrapText="1"/>
    </xf>
    <xf numFmtId="0" fontId="23" fillId="8" borderId="0" xfId="6" applyFont="1" applyFill="1" applyBorder="1" applyAlignment="1" applyProtection="1">
      <alignment horizontal="left" vertical="top" wrapText="1"/>
    </xf>
    <xf numFmtId="0" fontId="23" fillId="5" borderId="0" xfId="13" applyFont="1" applyFill="1" applyBorder="1" applyProtection="1"/>
    <xf numFmtId="0" fontId="23" fillId="0" borderId="0" xfId="13" applyFont="1" applyBorder="1" applyProtection="1"/>
    <xf numFmtId="0" fontId="4" fillId="0" borderId="0" xfId="0" applyFont="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0" fontId="4" fillId="0" borderId="0" xfId="0" applyFont="1" applyAlignment="1" applyProtection="1"/>
    <xf numFmtId="0" fontId="4" fillId="0" borderId="0" xfId="0" applyFont="1" applyFill="1" applyAlignment="1" applyProtection="1"/>
    <xf numFmtId="0" fontId="0" fillId="0" borderId="0" xfId="0" applyFont="1" applyProtection="1"/>
    <xf numFmtId="0" fontId="0" fillId="9" borderId="1" xfId="0" applyFont="1" applyFill="1" applyBorder="1" applyProtection="1"/>
    <xf numFmtId="0" fontId="0" fillId="9" borderId="0" xfId="0" applyFont="1" applyFill="1" applyBorder="1" applyProtection="1"/>
    <xf numFmtId="0" fontId="0" fillId="9" borderId="2" xfId="0" applyFont="1" applyFill="1" applyBorder="1" applyProtection="1"/>
    <xf numFmtId="0" fontId="18" fillId="9" borderId="0" xfId="0" applyFont="1" applyFill="1" applyBorder="1" applyAlignment="1" applyProtection="1">
      <alignment horizontal="left"/>
    </xf>
    <xf numFmtId="0" fontId="20" fillId="0" borderId="0" xfId="0" applyFont="1" applyProtection="1"/>
    <xf numFmtId="0" fontId="24" fillId="0" borderId="0" xfId="0" applyFont="1" applyProtection="1"/>
    <xf numFmtId="0" fontId="0" fillId="9" borderId="0" xfId="0" applyFont="1" applyFill="1" applyBorder="1" applyAlignment="1" applyProtection="1">
      <alignment horizontal="left"/>
    </xf>
    <xf numFmtId="0" fontId="0" fillId="9" borderId="0" xfId="0" applyFont="1" applyFill="1" applyBorder="1" applyAlignment="1" applyProtection="1">
      <alignment horizontal="center"/>
    </xf>
    <xf numFmtId="0" fontId="0" fillId="9" borderId="0" xfId="0" applyFont="1" applyFill="1" applyBorder="1" applyAlignment="1" applyProtection="1">
      <alignment horizontal="left" vertical="top" wrapText="1"/>
    </xf>
    <xf numFmtId="0" fontId="26" fillId="0" borderId="0" xfId="0" applyFont="1" applyBorder="1" applyProtection="1"/>
    <xf numFmtId="0" fontId="26" fillId="9" borderId="1" xfId="0" applyFont="1" applyFill="1" applyBorder="1" applyProtection="1"/>
    <xf numFmtId="0" fontId="26" fillId="4" borderId="0" xfId="0" applyFont="1" applyFill="1" applyBorder="1" applyProtection="1"/>
    <xf numFmtId="0" fontId="28" fillId="0" borderId="0" xfId="0" applyFont="1" applyAlignment="1" applyProtection="1">
      <alignment vertical="top" wrapText="1"/>
    </xf>
    <xf numFmtId="0" fontId="0" fillId="9" borderId="3" xfId="0" applyFont="1" applyFill="1" applyBorder="1" applyProtection="1"/>
    <xf numFmtId="0" fontId="0" fillId="9" borderId="5" xfId="0" applyFont="1" applyFill="1" applyBorder="1" applyProtection="1"/>
    <xf numFmtId="0" fontId="0" fillId="9" borderId="4" xfId="0" applyFont="1" applyFill="1" applyBorder="1" applyProtection="1"/>
    <xf numFmtId="0" fontId="0" fillId="9" borderId="7" xfId="0" applyFont="1" applyFill="1" applyBorder="1" applyProtection="1"/>
    <xf numFmtId="0" fontId="18" fillId="9" borderId="0" xfId="0" applyFont="1" applyFill="1" applyBorder="1" applyAlignment="1" applyProtection="1">
      <alignment horizontal="left" wrapText="1"/>
    </xf>
    <xf numFmtId="0" fontId="0" fillId="9" borderId="8" xfId="0" applyFont="1" applyFill="1" applyBorder="1" applyProtection="1"/>
    <xf numFmtId="0" fontId="0" fillId="9" borderId="6" xfId="0" applyFont="1" applyFill="1" applyBorder="1" applyProtection="1"/>
    <xf numFmtId="0" fontId="0" fillId="0" borderId="0" xfId="0" applyFont="1" applyFill="1" applyAlignment="1" applyProtection="1">
      <alignment vertical="top" wrapText="1"/>
    </xf>
    <xf numFmtId="0" fontId="18" fillId="9" borderId="3" xfId="0" applyFont="1" applyFill="1" applyBorder="1" applyAlignment="1" applyProtection="1">
      <alignment horizontal="left" wrapText="1"/>
    </xf>
    <xf numFmtId="0" fontId="18" fillId="9" borderId="0" xfId="0" applyFont="1" applyFill="1" applyBorder="1" applyAlignment="1" applyProtection="1">
      <alignment horizontal="center" wrapText="1"/>
    </xf>
    <xf numFmtId="0" fontId="18" fillId="9" borderId="0" xfId="0" applyFont="1" applyFill="1" applyBorder="1" applyAlignment="1" applyProtection="1">
      <alignment horizontal="right" wrapText="1"/>
    </xf>
    <xf numFmtId="0" fontId="0" fillId="9" borderId="0" xfId="0" applyFont="1" applyFill="1" applyBorder="1" applyAlignment="1" applyProtection="1"/>
    <xf numFmtId="0" fontId="0" fillId="9" borderId="0" xfId="0" applyFont="1" applyFill="1" applyBorder="1" applyAlignment="1" applyProtection="1">
      <alignment horizontal="right"/>
    </xf>
    <xf numFmtId="0" fontId="0" fillId="9" borderId="0" xfId="0" applyFont="1" applyFill="1" applyBorder="1" applyAlignment="1" applyProtection="1">
      <alignment horizontal="center" wrapText="1"/>
    </xf>
    <xf numFmtId="0" fontId="4" fillId="9" borderId="1" xfId="0" applyFont="1" applyFill="1" applyBorder="1" applyProtection="1"/>
    <xf numFmtId="0" fontId="0" fillId="9" borderId="0" xfId="0" applyFont="1" applyFill="1" applyBorder="1" applyAlignment="1" applyProtection="1">
      <alignment horizontal="left" wrapText="1"/>
    </xf>
    <xf numFmtId="0" fontId="18" fillId="9" borderId="3" xfId="0" applyFont="1" applyFill="1" applyBorder="1" applyAlignment="1" applyProtection="1">
      <alignment horizontal="left"/>
    </xf>
    <xf numFmtId="49" fontId="0" fillId="9" borderId="0" xfId="0" applyNumberFormat="1" applyFont="1" applyFill="1" applyBorder="1" applyAlignment="1" applyProtection="1">
      <alignment horizontal="left" vertical="top" wrapText="1"/>
    </xf>
    <xf numFmtId="49" fontId="0" fillId="9" borderId="4" xfId="0" applyNumberFormat="1" applyFont="1" applyFill="1" applyBorder="1" applyAlignment="1" applyProtection="1">
      <alignment horizontal="left" vertical="top" wrapText="1"/>
    </xf>
    <xf numFmtId="0" fontId="0" fillId="11" borderId="9" xfId="0" applyFont="1" applyFill="1" applyBorder="1" applyAlignment="1" applyProtection="1">
      <alignment horizontal="center" wrapText="1"/>
      <protection locked="0"/>
    </xf>
    <xf numFmtId="0" fontId="4" fillId="0" borderId="0" xfId="0" applyFont="1" applyFill="1" applyAlignment="1" applyProtection="1">
      <alignment horizontal="center"/>
    </xf>
    <xf numFmtId="0" fontId="18" fillId="9" borderId="3" xfId="0" applyFont="1" applyFill="1" applyBorder="1" applyAlignment="1" applyProtection="1">
      <alignment horizontal="center" wrapText="1"/>
    </xf>
    <xf numFmtId="0" fontId="0" fillId="0" borderId="9" xfId="0" applyFont="1" applyFill="1" applyBorder="1" applyAlignment="1" applyProtection="1">
      <alignment horizontal="center"/>
      <protection locked="0"/>
    </xf>
    <xf numFmtId="0" fontId="0" fillId="9" borderId="4" xfId="0" applyFont="1" applyFill="1" applyBorder="1" applyAlignment="1" applyProtection="1">
      <alignment horizontal="center"/>
    </xf>
    <xf numFmtId="0" fontId="4" fillId="0" borderId="0" xfId="0" applyFont="1" applyAlignment="1" applyProtection="1">
      <alignment horizontal="center"/>
    </xf>
    <xf numFmtId="0" fontId="19" fillId="9" borderId="0" xfId="0" applyFont="1" applyFill="1" applyBorder="1" applyAlignment="1" applyProtection="1">
      <alignment horizontal="right" wrapText="1"/>
    </xf>
    <xf numFmtId="9" fontId="0" fillId="0" borderId="9" xfId="0" applyNumberFormat="1" applyFont="1" applyFill="1" applyBorder="1" applyAlignment="1" applyProtection="1">
      <alignment horizontal="center"/>
      <protection locked="0"/>
    </xf>
    <xf numFmtId="0" fontId="12" fillId="9" borderId="0" xfId="0" applyFont="1" applyFill="1" applyBorder="1" applyAlignment="1">
      <alignment vertical="center"/>
    </xf>
    <xf numFmtId="0" fontId="32" fillId="9" borderId="0" xfId="0" applyFont="1" applyFill="1" applyBorder="1" applyAlignment="1" applyProtection="1"/>
    <xf numFmtId="0" fontId="32" fillId="9" borderId="0" xfId="0" applyFont="1" applyFill="1" applyBorder="1" applyProtection="1"/>
    <xf numFmtId="0" fontId="32" fillId="9" borderId="0" xfId="0" applyFont="1" applyFill="1" applyBorder="1" applyAlignment="1" applyProtection="1">
      <alignment horizontal="right"/>
    </xf>
    <xf numFmtId="0" fontId="4" fillId="9" borderId="0" xfId="0" applyFont="1" applyFill="1" applyBorder="1" applyProtection="1"/>
    <xf numFmtId="0" fontId="4" fillId="9" borderId="2" xfId="0" applyFont="1" applyFill="1" applyBorder="1" applyProtection="1"/>
    <xf numFmtId="0" fontId="4" fillId="9" borderId="0" xfId="0" applyFont="1" applyFill="1" applyBorder="1" applyAlignment="1" applyProtection="1"/>
    <xf numFmtId="0" fontId="4" fillId="9" borderId="0" xfId="0" applyFont="1" applyFill="1" applyBorder="1" applyAlignment="1" applyProtection="1">
      <alignment horizontal="right"/>
    </xf>
    <xf numFmtId="0" fontId="26" fillId="9" borderId="0" xfId="0" applyFont="1" applyFill="1" applyBorder="1" applyAlignment="1">
      <alignment vertical="center"/>
    </xf>
    <xf numFmtId="0" fontId="26" fillId="9" borderId="0" xfId="0" applyFont="1" applyFill="1" applyBorder="1" applyAlignment="1" applyProtection="1">
      <alignment horizontal="left" vertical="top" wrapText="1"/>
      <protection locked="0"/>
    </xf>
    <xf numFmtId="0" fontId="0" fillId="5" borderId="0" xfId="13" applyFont="1" applyFill="1" applyBorder="1" applyProtection="1"/>
    <xf numFmtId="0" fontId="6" fillId="13" borderId="0" xfId="0" applyFont="1" applyFill="1"/>
    <xf numFmtId="0" fontId="19" fillId="8" borderId="0" xfId="6" applyFont="1" applyFill="1" applyBorder="1" applyProtection="1"/>
    <xf numFmtId="0" fontId="19" fillId="0" borderId="0" xfId="0" applyFont="1" applyBorder="1" applyProtection="1"/>
    <xf numFmtId="0" fontId="0" fillId="5" borderId="0" xfId="0" applyFont="1" applyFill="1" applyAlignment="1" applyProtection="1">
      <alignment vertical="top" wrapText="1"/>
    </xf>
    <xf numFmtId="0" fontId="0" fillId="5" borderId="0" xfId="6" applyFont="1" applyFill="1" applyBorder="1" applyProtection="1"/>
    <xf numFmtId="9" fontId="6" fillId="13" borderId="0" xfId="0" applyNumberFormat="1" applyFont="1" applyFill="1"/>
    <xf numFmtId="0" fontId="0" fillId="4"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4" borderId="2" xfId="0" applyFont="1" applyFill="1" applyBorder="1" applyAlignment="1" applyProtection="1">
      <alignment horizontal="left" vertical="top" wrapText="1"/>
    </xf>
    <xf numFmtId="0" fontId="0" fillId="5" borderId="0" xfId="0" applyFont="1" applyFill="1" applyAlignment="1" applyProtection="1">
      <alignment horizontal="left" vertical="top" wrapText="1"/>
    </xf>
    <xf numFmtId="0" fontId="0" fillId="5" borderId="0" xfId="0" applyFont="1" applyFill="1" applyBorder="1" applyAlignment="1" applyProtection="1">
      <alignment horizontal="center" vertical="top" wrapText="1"/>
    </xf>
    <xf numFmtId="0" fontId="20" fillId="5" borderId="0" xfId="0" applyFont="1" applyFill="1" applyProtection="1"/>
    <xf numFmtId="0" fontId="18" fillId="8" borderId="14" xfId="0" applyFont="1" applyFill="1" applyBorder="1" applyProtection="1"/>
    <xf numFmtId="167" fontId="0" fillId="8" borderId="14" xfId="0" applyNumberFormat="1" applyFont="1" applyFill="1" applyBorder="1" applyProtection="1"/>
    <xf numFmtId="0" fontId="0" fillId="5" borderId="3" xfId="0" applyFont="1" applyFill="1" applyBorder="1" applyProtection="1"/>
    <xf numFmtId="0" fontId="19" fillId="5" borderId="3" xfId="0" applyFont="1" applyFill="1" applyBorder="1" applyProtection="1"/>
    <xf numFmtId="167" fontId="0" fillId="5" borderId="3" xfId="0" applyNumberFormat="1" applyFont="1" applyFill="1" applyBorder="1" applyProtection="1"/>
    <xf numFmtId="0" fontId="35" fillId="0" borderId="0" xfId="0" applyFont="1" applyAlignment="1">
      <alignment horizontal="left" vertical="center" indent="1"/>
    </xf>
    <xf numFmtId="0" fontId="0" fillId="4" borderId="0" xfId="11" applyFont="1" applyFill="1" applyBorder="1" applyProtection="1"/>
    <xf numFmtId="0" fontId="9" fillId="0" borderId="0" xfId="3" applyAlignment="1">
      <alignment horizontal="left" vertical="center" indent="1"/>
    </xf>
    <xf numFmtId="0" fontId="0" fillId="4" borderId="2" xfId="11" applyFont="1" applyFill="1" applyBorder="1" applyProtection="1"/>
    <xf numFmtId="0" fontId="0" fillId="0" borderId="0" xfId="11" applyFont="1" applyProtection="1"/>
    <xf numFmtId="0" fontId="0" fillId="9" borderId="0" xfId="11" applyFont="1" applyFill="1" applyBorder="1" applyProtection="1"/>
    <xf numFmtId="0" fontId="20" fillId="0" borderId="0" xfId="11" applyFont="1" applyBorder="1" applyAlignment="1" applyProtection="1">
      <alignment wrapText="1"/>
    </xf>
    <xf numFmtId="0" fontId="0" fillId="4" borderId="1" xfId="11" applyFont="1" applyFill="1" applyBorder="1" applyAlignment="1" applyProtection="1">
      <alignment vertical="top"/>
    </xf>
    <xf numFmtId="0" fontId="0" fillId="0" borderId="0" xfId="11" applyFont="1" applyBorder="1" applyProtection="1"/>
    <xf numFmtId="0" fontId="0" fillId="4" borderId="1" xfId="11" applyFont="1" applyFill="1" applyBorder="1" applyProtection="1"/>
    <xf numFmtId="0" fontId="0" fillId="4" borderId="0" xfId="11" applyFont="1" applyFill="1" applyBorder="1" applyAlignment="1" applyProtection="1">
      <alignment vertical="top"/>
    </xf>
    <xf numFmtId="0" fontId="0" fillId="4" borderId="2" xfId="11" applyFont="1" applyFill="1" applyBorder="1" applyAlignment="1" applyProtection="1">
      <alignment vertical="top"/>
    </xf>
    <xf numFmtId="0" fontId="0" fillId="0" borderId="0" xfId="11" applyFont="1" applyBorder="1" applyAlignment="1" applyProtection="1">
      <alignment vertical="top"/>
    </xf>
    <xf numFmtId="0" fontId="0" fillId="0" borderId="0" xfId="11" applyFont="1" applyAlignment="1" applyProtection="1">
      <alignment vertical="top"/>
    </xf>
    <xf numFmtId="0" fontId="23" fillId="0" borderId="0" xfId="13" applyFont="1" applyFill="1" applyBorder="1" applyProtection="1">
      <protection locked="0"/>
    </xf>
    <xf numFmtId="0" fontId="23" fillId="0" borderId="0" xfId="13" applyFont="1" applyBorder="1" applyProtection="1">
      <protection locked="0"/>
    </xf>
    <xf numFmtId="0" fontId="0" fillId="8" borderId="1" xfId="0" applyFont="1" applyFill="1" applyBorder="1" applyAlignment="1" applyProtection="1">
      <alignment horizontal="left"/>
    </xf>
    <xf numFmtId="0" fontId="0" fillId="8" borderId="1" xfId="0" applyFont="1" applyFill="1" applyBorder="1" applyAlignment="1" applyProtection="1"/>
    <xf numFmtId="0" fontId="18" fillId="9" borderId="2" xfId="0" applyFont="1" applyFill="1" applyBorder="1" applyAlignment="1" applyProtection="1">
      <alignment horizontal="left"/>
    </xf>
    <xf numFmtId="0" fontId="0" fillId="9" borderId="0" xfId="0" applyFont="1" applyFill="1" applyBorder="1" applyAlignment="1" applyProtection="1">
      <alignment horizontal="left" vertical="top" wrapText="1"/>
    </xf>
    <xf numFmtId="0" fontId="23" fillId="5" borderId="0" xfId="0" applyFont="1" applyFill="1" applyBorder="1" applyAlignment="1">
      <alignment horizontal="left" vertical="top" wrapText="1"/>
    </xf>
    <xf numFmtId="0" fontId="23" fillId="5" borderId="0" xfId="0" applyFont="1" applyFill="1" applyAlignment="1">
      <alignment horizontal="left" vertical="top" wrapText="1"/>
    </xf>
    <xf numFmtId="0" fontId="36" fillId="0" borderId="0" xfId="0" applyFont="1"/>
    <xf numFmtId="0" fontId="23" fillId="9" borderId="0" xfId="6" applyFont="1" applyFill="1" applyBorder="1" applyProtection="1"/>
    <xf numFmtId="0" fontId="0" fillId="5" borderId="0" xfId="13" applyFont="1" applyFill="1" applyBorder="1" applyAlignment="1" applyProtection="1">
      <alignment wrapText="1"/>
    </xf>
    <xf numFmtId="0" fontId="0" fillId="0" borderId="0" xfId="0" applyAlignment="1"/>
    <xf numFmtId="0" fontId="0" fillId="5" borderId="0" xfId="13" applyFont="1" applyFill="1" applyBorder="1" applyAlignment="1" applyProtection="1">
      <alignment vertical="top" wrapText="1"/>
    </xf>
    <xf numFmtId="0" fontId="0" fillId="5" borderId="0" xfId="0" applyFill="1" applyAlignment="1">
      <alignment vertical="top" wrapText="1"/>
    </xf>
    <xf numFmtId="0" fontId="23" fillId="5" borderId="0" xfId="13" applyFont="1" applyFill="1" applyBorder="1" applyAlignment="1" applyProtection="1">
      <alignment horizontal="left" wrapText="1"/>
    </xf>
    <xf numFmtId="0" fontId="0" fillId="8" borderId="0" xfId="6" quotePrefix="1" applyFont="1" applyFill="1" applyBorder="1" applyAlignment="1" applyProtection="1">
      <alignment horizontal="left" vertical="top" wrapText="1"/>
    </xf>
    <xf numFmtId="0" fontId="23" fillId="8" borderId="0" xfId="6" applyFont="1" applyFill="1" applyBorder="1" applyAlignment="1" applyProtection="1">
      <alignment horizontal="left" vertical="top" wrapText="1"/>
    </xf>
    <xf numFmtId="0" fontId="0" fillId="5" borderId="0" xfId="13" applyFont="1" applyFill="1" applyBorder="1" applyAlignment="1" applyProtection="1">
      <alignment horizontal="left" wrapText="1"/>
    </xf>
    <xf numFmtId="0" fontId="23" fillId="0" borderId="0" xfId="6" applyFont="1" applyFill="1" applyBorder="1" applyAlignment="1" applyProtection="1">
      <alignment horizontal="right"/>
    </xf>
    <xf numFmtId="0" fontId="0" fillId="8" borderId="0" xfId="6" applyFont="1" applyFill="1" applyBorder="1" applyAlignment="1" applyProtection="1">
      <alignment horizontal="left" vertical="top" wrapText="1"/>
    </xf>
    <xf numFmtId="0" fontId="23" fillId="8" borderId="0" xfId="6" applyFont="1" applyFill="1" applyBorder="1" applyAlignment="1" applyProtection="1">
      <alignment horizontal="right"/>
    </xf>
    <xf numFmtId="0" fontId="18" fillId="8" borderId="0" xfId="6" applyFont="1" applyFill="1" applyBorder="1" applyAlignment="1" applyProtection="1">
      <alignment horizontal="center"/>
    </xf>
    <xf numFmtId="0" fontId="18" fillId="8" borderId="0" xfId="13" applyFont="1" applyFill="1" applyBorder="1" applyAlignment="1" applyProtection="1">
      <alignment horizontal="center"/>
    </xf>
    <xf numFmtId="0" fontId="6" fillId="0" borderId="0" xfId="0" applyFont="1" applyAlignment="1">
      <alignment horizontal="center"/>
    </xf>
    <xf numFmtId="0" fontId="22" fillId="7" borderId="10" xfId="3" applyFont="1" applyFill="1" applyBorder="1" applyAlignment="1" applyProtection="1">
      <alignment horizontal="center"/>
      <protection locked="0"/>
    </xf>
    <xf numFmtId="0" fontId="22" fillId="7" borderId="11" xfId="3" applyFont="1" applyFill="1" applyBorder="1" applyAlignment="1" applyProtection="1">
      <alignment horizontal="center"/>
      <protection locked="0"/>
    </xf>
    <xf numFmtId="0" fontId="22" fillId="7" borderId="12" xfId="3" applyFont="1" applyFill="1" applyBorder="1" applyAlignment="1" applyProtection="1">
      <alignment horizontal="center"/>
      <protection locked="0"/>
    </xf>
    <xf numFmtId="0" fontId="18" fillId="9" borderId="1" xfId="0" applyFont="1" applyFill="1" applyBorder="1" applyAlignment="1" applyProtection="1">
      <alignment horizontal="left"/>
    </xf>
    <xf numFmtId="0" fontId="18" fillId="9" borderId="0" xfId="0" applyFont="1" applyFill="1" applyBorder="1" applyAlignment="1" applyProtection="1">
      <alignment horizontal="left"/>
    </xf>
    <xf numFmtId="0" fontId="18" fillId="9" borderId="2" xfId="0" applyFont="1" applyFill="1" applyBorder="1" applyAlignment="1" applyProtection="1">
      <alignment horizontal="left"/>
    </xf>
    <xf numFmtId="0" fontId="0" fillId="6" borderId="11" xfId="0" applyFont="1" applyFill="1" applyBorder="1" applyAlignment="1" applyProtection="1">
      <alignment horizontal="right"/>
    </xf>
    <xf numFmtId="0" fontId="0" fillId="4" borderId="1"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5" borderId="10" xfId="0" applyFont="1" applyFill="1" applyBorder="1" applyAlignment="1" applyProtection="1">
      <alignment horizontal="center" vertical="top" wrapText="1"/>
      <protection locked="0"/>
    </xf>
    <xf numFmtId="0" fontId="0" fillId="5" borderId="11" xfId="0" applyFont="1" applyFill="1" applyBorder="1" applyAlignment="1" applyProtection="1">
      <alignment horizontal="center" vertical="top" wrapText="1"/>
      <protection locked="0"/>
    </xf>
    <xf numFmtId="0" fontId="0" fillId="5" borderId="12" xfId="0" applyFont="1" applyFill="1" applyBorder="1" applyAlignment="1" applyProtection="1">
      <alignment horizontal="center" vertical="top" wrapText="1"/>
      <protection locked="0"/>
    </xf>
    <xf numFmtId="0" fontId="5" fillId="0" borderId="8" xfId="9" applyBorder="1" applyAlignment="1">
      <alignment horizontal="center"/>
    </xf>
    <xf numFmtId="0" fontId="5" fillId="0" borderId="3" xfId="9" applyBorder="1" applyAlignment="1">
      <alignment horizontal="center"/>
    </xf>
    <xf numFmtId="0" fontId="5" fillId="0" borderId="5" xfId="9"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5" borderId="10" xfId="0" applyNumberFormat="1" applyFont="1" applyFill="1" applyBorder="1" applyAlignment="1" applyProtection="1">
      <alignment horizontal="center" vertical="top" wrapText="1"/>
      <protection locked="0"/>
    </xf>
    <xf numFmtId="167" fontId="0" fillId="5" borderId="11" xfId="0" applyNumberFormat="1" applyFont="1" applyFill="1" applyBorder="1" applyAlignment="1" applyProtection="1">
      <alignment horizontal="center" vertical="top" wrapText="1"/>
      <protection locked="0"/>
    </xf>
    <xf numFmtId="167" fontId="0" fillId="5" borderId="12" xfId="0" applyNumberFormat="1" applyFont="1" applyFill="1" applyBorder="1" applyAlignment="1" applyProtection="1">
      <alignment horizontal="center" vertical="top" wrapText="1"/>
      <protection locked="0"/>
    </xf>
    <xf numFmtId="166" fontId="0" fillId="5" borderId="10" xfId="0" applyNumberFormat="1" applyFont="1" applyFill="1" applyBorder="1" applyAlignment="1" applyProtection="1">
      <alignment horizontal="center" vertical="top" wrapText="1"/>
      <protection locked="0"/>
    </xf>
    <xf numFmtId="166" fontId="0" fillId="5" borderId="11" xfId="0" applyNumberFormat="1" applyFont="1" applyFill="1" applyBorder="1" applyAlignment="1" applyProtection="1">
      <alignment horizontal="center" vertical="top" wrapText="1"/>
      <protection locked="0"/>
    </xf>
    <xf numFmtId="166" fontId="0" fillId="5" borderId="12" xfId="0" applyNumberFormat="1" applyFont="1" applyFill="1" applyBorder="1" applyAlignment="1" applyProtection="1">
      <alignment horizontal="center" vertical="top" wrapText="1"/>
      <protection locked="0"/>
    </xf>
    <xf numFmtId="167" fontId="0" fillId="5" borderId="9" xfId="0" applyNumberFormat="1" applyFont="1" applyFill="1" applyBorder="1" applyAlignment="1" applyProtection="1">
      <alignment horizontal="center" vertical="top" wrapText="1"/>
      <protection locked="0"/>
    </xf>
    <xf numFmtId="0" fontId="0" fillId="5" borderId="9" xfId="0" applyFont="1" applyFill="1" applyBorder="1" applyAlignment="1" applyProtection="1">
      <alignment horizontal="center" vertical="top" wrapText="1"/>
      <protection locked="0"/>
    </xf>
    <xf numFmtId="0" fontId="0" fillId="10" borderId="0" xfId="0" applyFont="1" applyFill="1" applyAlignment="1" applyProtection="1">
      <alignment horizontal="left" vertical="top" wrapText="1"/>
    </xf>
    <xf numFmtId="0" fontId="0" fillId="10" borderId="0" xfId="0" applyFont="1" applyFill="1" applyAlignment="1" applyProtection="1">
      <alignment horizontal="left" wrapText="1"/>
    </xf>
    <xf numFmtId="166" fontId="0" fillId="5" borderId="9" xfId="0" applyNumberFormat="1" applyFont="1" applyFill="1" applyBorder="1" applyAlignment="1" applyProtection="1">
      <alignment horizontal="center" vertical="top" wrapText="1"/>
      <protection locked="0"/>
    </xf>
    <xf numFmtId="0" fontId="0" fillId="10" borderId="0" xfId="0" applyFont="1" applyFill="1" applyBorder="1" applyAlignment="1" applyProtection="1">
      <alignment horizontal="left" vertical="top" wrapText="1"/>
    </xf>
    <xf numFmtId="2" fontId="0" fillId="5" borderId="10" xfId="0" applyNumberFormat="1" applyFont="1" applyFill="1" applyBorder="1" applyAlignment="1" applyProtection="1">
      <alignment horizontal="left" vertical="top" wrapText="1"/>
      <protection locked="0"/>
    </xf>
    <xf numFmtId="2" fontId="0" fillId="5" borderId="11" xfId="0" applyNumberFormat="1" applyFont="1" applyFill="1" applyBorder="1" applyAlignment="1" applyProtection="1">
      <alignment horizontal="left" vertical="top" wrapText="1"/>
      <protection locked="0"/>
    </xf>
    <xf numFmtId="2" fontId="0" fillId="5" borderId="12" xfId="0" applyNumberFormat="1"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5" borderId="12" xfId="0" applyFont="1" applyFill="1" applyBorder="1" applyAlignment="1" applyProtection="1">
      <alignment horizontal="left" vertical="top" wrapText="1"/>
      <protection locked="0"/>
    </xf>
    <xf numFmtId="14" fontId="0" fillId="5" borderId="10" xfId="0" applyNumberFormat="1" applyFont="1" applyFill="1" applyBorder="1" applyAlignment="1" applyProtection="1">
      <alignment horizontal="left" vertical="top" wrapText="1"/>
      <protection locked="0"/>
    </xf>
    <xf numFmtId="0" fontId="0" fillId="4" borderId="1" xfId="0" applyFont="1" applyFill="1" applyBorder="1" applyAlignment="1" applyProtection="1">
      <alignment horizontal="left" wrapText="1"/>
    </xf>
    <xf numFmtId="0" fontId="0" fillId="4" borderId="0" xfId="0" applyFont="1" applyFill="1" applyBorder="1" applyAlignment="1" applyProtection="1">
      <alignment horizontal="left" wrapText="1"/>
    </xf>
    <xf numFmtId="0" fontId="0" fillId="4" borderId="2" xfId="0" applyFont="1" applyFill="1" applyBorder="1" applyAlignment="1" applyProtection="1">
      <alignment horizontal="left" wrapText="1"/>
    </xf>
    <xf numFmtId="0" fontId="0" fillId="7" borderId="0" xfId="0" applyFont="1" applyFill="1" applyAlignment="1" applyProtection="1">
      <alignment horizontal="left" vertical="top" wrapText="1"/>
    </xf>
    <xf numFmtId="0" fontId="0" fillId="7" borderId="0" xfId="0" applyFont="1" applyFill="1" applyBorder="1" applyAlignment="1" applyProtection="1">
      <alignment horizontal="left" vertical="top" wrapText="1"/>
    </xf>
    <xf numFmtId="0" fontId="0" fillId="4"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4" borderId="2" xfId="0" applyFont="1" applyFill="1" applyBorder="1" applyAlignment="1" applyProtection="1">
      <alignment horizontal="left" vertical="top" wrapText="1"/>
    </xf>
    <xf numFmtId="0" fontId="0" fillId="5" borderId="10" xfId="0" applyFont="1" applyFill="1" applyBorder="1" applyAlignment="1" applyProtection="1">
      <alignment horizontal="center" wrapText="1"/>
      <protection locked="0"/>
    </xf>
    <xf numFmtId="0" fontId="0" fillId="5" borderId="11" xfId="0" applyFont="1" applyFill="1" applyBorder="1" applyAlignment="1" applyProtection="1">
      <alignment horizontal="center" wrapText="1"/>
      <protection locked="0"/>
    </xf>
    <xf numFmtId="0" fontId="0" fillId="5" borderId="12" xfId="0" applyFont="1" applyFill="1" applyBorder="1" applyAlignment="1" applyProtection="1">
      <alignment horizontal="center" wrapText="1"/>
      <protection locked="0"/>
    </xf>
    <xf numFmtId="49" fontId="0" fillId="5" borderId="10" xfId="0" applyNumberFormat="1" applyFont="1" applyFill="1" applyBorder="1" applyAlignment="1" applyProtection="1">
      <alignment horizontal="left" vertical="top" wrapText="1"/>
      <protection locked="0"/>
    </xf>
    <xf numFmtId="49" fontId="0" fillId="5" borderId="11" xfId="0" applyNumberFormat="1" applyFont="1" applyFill="1" applyBorder="1" applyAlignment="1" applyProtection="1">
      <alignment horizontal="left" vertical="top" wrapText="1"/>
      <protection locked="0"/>
    </xf>
    <xf numFmtId="49" fontId="0" fillId="5" borderId="12" xfId="0" applyNumberFormat="1" applyFont="1" applyFill="1" applyBorder="1" applyAlignment="1" applyProtection="1">
      <alignment horizontal="left" vertical="top" wrapText="1"/>
      <protection locked="0"/>
    </xf>
    <xf numFmtId="3" fontId="0" fillId="5" borderId="10" xfId="0" applyNumberFormat="1" applyFont="1" applyFill="1" applyBorder="1" applyAlignment="1" applyProtection="1">
      <alignment horizontal="left" vertical="top" wrapText="1"/>
      <protection locked="0"/>
    </xf>
    <xf numFmtId="3" fontId="0" fillId="5" borderId="11" xfId="0" applyNumberFormat="1" applyFont="1" applyFill="1" applyBorder="1" applyAlignment="1" applyProtection="1">
      <alignment horizontal="left" vertical="top" wrapText="1"/>
      <protection locked="0"/>
    </xf>
    <xf numFmtId="3" fontId="0" fillId="5" borderId="12" xfId="0" applyNumberFormat="1" applyFont="1" applyFill="1" applyBorder="1" applyAlignment="1" applyProtection="1">
      <alignment horizontal="left" vertical="top" wrapText="1"/>
      <protection locked="0"/>
    </xf>
    <xf numFmtId="0" fontId="0" fillId="5" borderId="10" xfId="3" applyFont="1" applyFill="1" applyBorder="1" applyAlignment="1" applyProtection="1">
      <alignment horizontal="left" vertical="top"/>
      <protection locked="0"/>
    </xf>
    <xf numFmtId="0" fontId="0" fillId="5" borderId="11" xfId="3" applyFont="1" applyFill="1" applyBorder="1" applyAlignment="1" applyProtection="1">
      <alignment horizontal="left" vertical="top"/>
      <protection locked="0"/>
    </xf>
    <xf numFmtId="0" fontId="0" fillId="5" borderId="12" xfId="3" applyFont="1" applyFill="1" applyBorder="1" applyAlignment="1" applyProtection="1">
      <alignment horizontal="left" vertical="top"/>
      <protection locked="0"/>
    </xf>
    <xf numFmtId="0" fontId="0" fillId="5" borderId="10" xfId="3" applyFont="1" applyFill="1" applyBorder="1" applyAlignment="1" applyProtection="1">
      <alignment horizontal="left" vertical="top" wrapText="1"/>
      <protection locked="0"/>
    </xf>
    <xf numFmtId="0" fontId="0" fillId="5" borderId="11" xfId="3" applyFont="1" applyFill="1" applyBorder="1" applyAlignment="1" applyProtection="1">
      <alignment horizontal="left" vertical="top" wrapText="1"/>
      <protection locked="0"/>
    </xf>
    <xf numFmtId="0" fontId="0" fillId="5" borderId="12" xfId="3" applyFont="1" applyFill="1" applyBorder="1" applyAlignment="1" applyProtection="1">
      <alignment horizontal="left" vertical="top" wrapText="1"/>
      <protection locked="0"/>
    </xf>
    <xf numFmtId="49" fontId="0" fillId="5" borderId="10" xfId="3" applyNumberFormat="1" applyFont="1" applyFill="1" applyBorder="1" applyAlignment="1" applyProtection="1">
      <alignment horizontal="left" vertical="top"/>
      <protection locked="0"/>
    </xf>
    <xf numFmtId="49" fontId="0" fillId="5" borderId="11" xfId="3" applyNumberFormat="1" applyFont="1" applyFill="1" applyBorder="1" applyAlignment="1" applyProtection="1">
      <alignment horizontal="left" vertical="top"/>
      <protection locked="0"/>
    </xf>
    <xf numFmtId="49" fontId="0" fillId="5" borderId="12" xfId="3" applyNumberFormat="1" applyFont="1" applyFill="1" applyBorder="1" applyAlignment="1" applyProtection="1">
      <alignment horizontal="left" vertical="top"/>
      <protection locked="0"/>
    </xf>
    <xf numFmtId="2" fontId="0" fillId="5" borderId="10" xfId="0" applyNumberFormat="1" applyFont="1" applyFill="1" applyBorder="1" applyAlignment="1" applyProtection="1">
      <alignment horizontal="center" vertical="top" wrapText="1"/>
      <protection locked="0"/>
    </xf>
    <xf numFmtId="2" fontId="0" fillId="5" borderId="11" xfId="0" applyNumberFormat="1" applyFont="1" applyFill="1" applyBorder="1" applyAlignment="1" applyProtection="1">
      <alignment horizontal="center" vertical="top" wrapText="1"/>
      <protection locked="0"/>
    </xf>
    <xf numFmtId="2" fontId="0" fillId="5" borderId="12" xfId="0" applyNumberFormat="1" applyFont="1" applyFill="1" applyBorder="1" applyAlignment="1" applyProtection="1">
      <alignment horizontal="center" vertical="top" wrapText="1"/>
      <protection locked="0"/>
    </xf>
    <xf numFmtId="0" fontId="0" fillId="7" borderId="0" xfId="0" applyFont="1" applyFill="1" applyAlignment="1" applyProtection="1">
      <alignment horizontal="left" wrapText="1"/>
    </xf>
    <xf numFmtId="0" fontId="16" fillId="7" borderId="0" xfId="0" applyFont="1" applyFill="1" applyAlignment="1" applyProtection="1">
      <alignment horizontal="left" vertical="top" wrapText="1"/>
    </xf>
    <xf numFmtId="0" fontId="16" fillId="9" borderId="1" xfId="0" applyFont="1" applyFill="1" applyBorder="1" applyAlignment="1" applyProtection="1">
      <alignment horizontal="left" vertical="top" wrapText="1"/>
    </xf>
    <xf numFmtId="0" fontId="16" fillId="9" borderId="0" xfId="0" applyFont="1" applyFill="1" applyBorder="1" applyAlignment="1" applyProtection="1">
      <alignment horizontal="left" vertical="top" wrapText="1"/>
    </xf>
    <xf numFmtId="0" fontId="16" fillId="9" borderId="2" xfId="0" applyFont="1" applyFill="1" applyBorder="1" applyAlignment="1" applyProtection="1">
      <alignment horizontal="left" vertical="top" wrapText="1"/>
    </xf>
    <xf numFmtId="0" fontId="20" fillId="5" borderId="0" xfId="0" applyFont="1" applyFill="1" applyAlignment="1" applyProtection="1">
      <alignment vertical="top" wrapText="1"/>
    </xf>
    <xf numFmtId="0" fontId="0" fillId="5" borderId="0" xfId="0" applyFont="1" applyFill="1" applyAlignment="1" applyProtection="1">
      <alignment vertical="top"/>
    </xf>
    <xf numFmtId="0" fontId="21" fillId="9" borderId="8" xfId="0" applyFont="1" applyFill="1" applyBorder="1" applyAlignment="1" applyProtection="1">
      <alignment horizontal="left" vertical="top" wrapText="1"/>
    </xf>
    <xf numFmtId="0" fontId="21" fillId="9" borderId="3" xfId="0" applyFont="1" applyFill="1" applyBorder="1" applyAlignment="1" applyProtection="1">
      <alignment horizontal="left" vertical="top" wrapText="1"/>
    </xf>
    <xf numFmtId="0" fontId="21" fillId="9" borderId="5" xfId="0" applyFont="1" applyFill="1" applyBorder="1" applyAlignment="1" applyProtection="1">
      <alignment horizontal="left" vertical="top" wrapText="1"/>
    </xf>
    <xf numFmtId="0" fontId="0" fillId="11" borderId="0" xfId="0" applyFont="1" applyFill="1" applyAlignment="1" applyProtection="1">
      <alignment horizontal="left"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11" borderId="0" xfId="0" applyFont="1" applyFill="1" applyAlignment="1" applyProtection="1">
      <alignment horizontal="left" vertical="top" wrapText="1"/>
    </xf>
    <xf numFmtId="0" fontId="0" fillId="5" borderId="9" xfId="3" applyFont="1" applyFill="1" applyBorder="1" applyAlignment="1" applyProtection="1">
      <alignment horizontal="left" vertical="top" wrapText="1"/>
      <protection locked="0"/>
    </xf>
    <xf numFmtId="0" fontId="22" fillId="5" borderId="9" xfId="3"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2" fillId="5" borderId="11" xfId="3" applyFont="1" applyFill="1" applyBorder="1" applyAlignment="1" applyProtection="1">
      <alignment horizontal="left" vertical="top" wrapText="1"/>
      <protection locked="0"/>
    </xf>
    <xf numFmtId="0" fontId="22" fillId="5" borderId="12" xfId="3" applyFont="1" applyFill="1" applyBorder="1" applyAlignment="1" applyProtection="1">
      <alignment horizontal="left" vertical="top" wrapText="1"/>
      <protection locked="0"/>
    </xf>
    <xf numFmtId="0" fontId="0" fillId="5" borderId="9" xfId="0" applyFont="1" applyFill="1" applyBorder="1" applyAlignment="1" applyProtection="1">
      <alignment horizontal="left" vertical="top" wrapText="1"/>
      <protection locked="0"/>
    </xf>
    <xf numFmtId="0" fontId="23" fillId="11" borderId="0" xfId="0" applyFont="1" applyFill="1" applyAlignment="1" applyProtection="1">
      <alignment horizontal="left" vertical="top" wrapText="1"/>
    </xf>
    <xf numFmtId="0" fontId="16" fillId="4" borderId="0"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0" fillId="0" borderId="0" xfId="0" applyFont="1" applyAlignment="1" applyProtection="1">
      <alignment horizontal="left" vertical="top" wrapText="1"/>
    </xf>
    <xf numFmtId="0" fontId="0" fillId="0" borderId="0" xfId="0" applyAlignment="1">
      <alignment horizontal="left" vertical="top" wrapText="1"/>
    </xf>
    <xf numFmtId="14" fontId="0" fillId="5" borderId="9" xfId="0" applyNumberFormat="1" applyFont="1" applyFill="1" applyBorder="1" applyAlignment="1" applyProtection="1">
      <alignment horizontal="left" vertical="top" wrapText="1"/>
      <protection locked="0"/>
    </xf>
    <xf numFmtId="0" fontId="23" fillId="0" borderId="0" xfId="0" applyFont="1" applyFill="1" applyAlignment="1" applyProtection="1">
      <alignment horizontal="left" vertical="top" wrapText="1"/>
    </xf>
    <xf numFmtId="0" fontId="0" fillId="12" borderId="0" xfId="0" applyFont="1" applyFill="1" applyAlignment="1" applyProtection="1">
      <alignment horizontal="left" vertical="top" wrapText="1"/>
    </xf>
    <xf numFmtId="0" fontId="0" fillId="4" borderId="4" xfId="0" applyFont="1" applyFill="1" applyBorder="1" applyAlignment="1" applyProtection="1">
      <alignment horizontal="left" wrapText="1"/>
    </xf>
    <xf numFmtId="0" fontId="16" fillId="5" borderId="0" xfId="0" applyFont="1" applyFill="1" applyAlignment="1" applyProtection="1">
      <alignment horizontal="left" vertical="top" wrapText="1"/>
    </xf>
    <xf numFmtId="0" fontId="9" fillId="7" borderId="10" xfId="3" applyFill="1" applyBorder="1" applyAlignment="1" applyProtection="1">
      <alignment horizontal="center"/>
      <protection locked="0"/>
    </xf>
    <xf numFmtId="0" fontId="9" fillId="7" borderId="11" xfId="3" applyFill="1" applyBorder="1" applyAlignment="1" applyProtection="1">
      <alignment horizontal="center"/>
      <protection locked="0"/>
    </xf>
    <xf numFmtId="0" fontId="9" fillId="7" borderId="12" xfId="3" applyFill="1" applyBorder="1" applyAlignment="1" applyProtection="1">
      <alignment horizontal="center"/>
      <protection locked="0"/>
    </xf>
    <xf numFmtId="0" fontId="0" fillId="9" borderId="3" xfId="0" applyFont="1" applyFill="1" applyBorder="1" applyAlignment="1" applyProtection="1">
      <alignment horizontal="left" wrapText="1"/>
    </xf>
    <xf numFmtId="0" fontId="0" fillId="5" borderId="10" xfId="0" applyFont="1" applyFill="1" applyBorder="1" applyAlignment="1" applyProtection="1">
      <alignment horizontal="left" wrapText="1"/>
      <protection locked="0"/>
    </xf>
    <xf numFmtId="0" fontId="0" fillId="5" borderId="11" xfId="0" applyFont="1" applyFill="1" applyBorder="1" applyAlignment="1" applyProtection="1">
      <alignment horizontal="left" wrapText="1"/>
      <protection locked="0"/>
    </xf>
    <xf numFmtId="0" fontId="0" fillId="5" borderId="12" xfId="0" applyFont="1" applyFill="1" applyBorder="1" applyAlignment="1" applyProtection="1">
      <alignment horizontal="left" wrapText="1"/>
      <protection locked="0"/>
    </xf>
    <xf numFmtId="0" fontId="23" fillId="10" borderId="0" xfId="0" applyFont="1" applyFill="1" applyAlignment="1" applyProtection="1">
      <alignment horizontal="left" vertical="top" wrapText="1"/>
    </xf>
    <xf numFmtId="0" fontId="23" fillId="7" borderId="0" xfId="0" applyFont="1" applyFill="1" applyAlignment="1" applyProtection="1">
      <alignment horizontal="left" vertical="top" wrapText="1"/>
    </xf>
    <xf numFmtId="0" fontId="23" fillId="5" borderId="0" xfId="0" applyFont="1" applyFill="1" applyAlignment="1" applyProtection="1">
      <alignment horizontal="left" vertical="top" wrapText="1"/>
    </xf>
    <xf numFmtId="0" fontId="16" fillId="10" borderId="0" xfId="0" applyFont="1" applyFill="1" applyAlignment="1" applyProtection="1">
      <alignment horizontal="left" vertical="top" wrapText="1"/>
    </xf>
    <xf numFmtId="0" fontId="0" fillId="8" borderId="0" xfId="0" applyFont="1" applyFill="1" applyBorder="1" applyAlignment="1" applyProtection="1">
      <alignment horizontal="left" vertical="top" wrapText="1"/>
    </xf>
    <xf numFmtId="0" fontId="26" fillId="5" borderId="0" xfId="0" applyFont="1" applyFill="1" applyBorder="1" applyAlignment="1" applyProtection="1">
      <alignment horizontal="left" vertical="top" wrapText="1"/>
    </xf>
    <xf numFmtId="0" fontId="26" fillId="5" borderId="0" xfId="0" applyFont="1" applyFill="1" applyAlignment="1" applyProtection="1">
      <alignment horizontal="left" vertical="top" wrapText="1"/>
    </xf>
    <xf numFmtId="0" fontId="26" fillId="4" borderId="0" xfId="0" applyFont="1" applyFill="1" applyBorder="1" applyAlignment="1" applyProtection="1">
      <alignment horizontal="left" vertical="top" wrapText="1"/>
    </xf>
    <xf numFmtId="0" fontId="26" fillId="4" borderId="2" xfId="0" applyFont="1" applyFill="1" applyBorder="1" applyAlignment="1" applyProtection="1">
      <alignment horizontal="left" vertical="top" wrapText="1"/>
    </xf>
    <xf numFmtId="0" fontId="26" fillId="5" borderId="9" xfId="0" applyFont="1" applyFill="1" applyBorder="1" applyAlignment="1" applyProtection="1">
      <alignment horizontal="left" vertical="top" wrapText="1"/>
      <protection locked="0"/>
    </xf>
    <xf numFmtId="0" fontId="26" fillId="5" borderId="10" xfId="0" applyFont="1" applyFill="1" applyBorder="1" applyAlignment="1" applyProtection="1">
      <alignment horizontal="left" vertical="top" wrapText="1"/>
      <protection locked="0"/>
    </xf>
    <xf numFmtId="0" fontId="26" fillId="5" borderId="11" xfId="0" applyFont="1" applyFill="1" applyBorder="1" applyAlignment="1" applyProtection="1">
      <alignment horizontal="left" vertical="top" wrapText="1"/>
      <protection locked="0"/>
    </xf>
    <xf numFmtId="0" fontId="26" fillId="5" borderId="12" xfId="0" applyFont="1" applyFill="1" applyBorder="1" applyAlignment="1" applyProtection="1">
      <alignment horizontal="left" vertical="top" wrapText="1"/>
      <protection locked="0"/>
    </xf>
    <xf numFmtId="0" fontId="27" fillId="7" borderId="10" xfId="3" applyFont="1" applyFill="1" applyBorder="1" applyAlignment="1" applyProtection="1">
      <alignment horizontal="center"/>
      <protection locked="0"/>
    </xf>
    <xf numFmtId="0" fontId="27" fillId="7" borderId="11" xfId="3" applyFont="1" applyFill="1" applyBorder="1" applyAlignment="1" applyProtection="1">
      <alignment horizontal="center"/>
      <protection locked="0"/>
    </xf>
    <xf numFmtId="0" fontId="27" fillId="7" borderId="12" xfId="3" applyFont="1" applyFill="1" applyBorder="1" applyAlignment="1" applyProtection="1">
      <alignment horizontal="center"/>
      <protection locked="0"/>
    </xf>
    <xf numFmtId="0" fontId="26" fillId="10" borderId="0" xfId="0" applyFont="1" applyFill="1" applyBorder="1" applyAlignment="1" applyProtection="1">
      <alignment horizontal="left" vertical="top" wrapText="1"/>
    </xf>
    <xf numFmtId="0" fontId="20" fillId="0" borderId="0" xfId="0" applyFont="1" applyAlignment="1" applyProtection="1">
      <alignment horizontal="left" vertical="top" wrapText="1"/>
    </xf>
    <xf numFmtId="0" fontId="26" fillId="11" borderId="10" xfId="0" applyFont="1" applyFill="1" applyBorder="1" applyAlignment="1" applyProtection="1">
      <alignment horizontal="left" vertical="top" wrapText="1"/>
      <protection locked="0"/>
    </xf>
    <xf numFmtId="0" fontId="26" fillId="11" borderId="11" xfId="0" applyFont="1" applyFill="1" applyBorder="1" applyAlignment="1" applyProtection="1">
      <alignment horizontal="left" vertical="top" wrapText="1"/>
      <protection locked="0"/>
    </xf>
    <xf numFmtId="0" fontId="26" fillId="11" borderId="12" xfId="0" applyFont="1" applyFill="1" applyBorder="1" applyAlignment="1" applyProtection="1">
      <alignment horizontal="left" vertical="top" wrapText="1"/>
      <protection locked="0"/>
    </xf>
    <xf numFmtId="49" fontId="0" fillId="9" borderId="0" xfId="0" applyNumberFormat="1" applyFont="1" applyFill="1" applyBorder="1" applyAlignment="1" applyProtection="1">
      <alignment horizontal="left" vertical="top" wrapText="1"/>
    </xf>
    <xf numFmtId="49" fontId="0" fillId="9"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18" fillId="9" borderId="3" xfId="0" applyFont="1" applyFill="1" applyBorder="1" applyAlignment="1" applyProtection="1">
      <alignment horizontal="left"/>
    </xf>
    <xf numFmtId="0" fontId="0" fillId="9" borderId="0" xfId="0" applyFont="1" applyFill="1" applyBorder="1" applyAlignment="1" applyProtection="1">
      <alignment horizontal="left" wrapText="1"/>
    </xf>
    <xf numFmtId="0" fontId="16" fillId="7" borderId="0" xfId="0" applyFont="1" applyFill="1" applyBorder="1" applyAlignment="1">
      <alignment horizontal="left" vertical="top" wrapText="1"/>
    </xf>
    <xf numFmtId="0" fontId="21" fillId="9" borderId="0" xfId="0" applyFont="1" applyFill="1" applyBorder="1" applyAlignment="1">
      <alignment horizontal="left" vertical="top" wrapText="1"/>
    </xf>
    <xf numFmtId="0" fontId="21" fillId="9" borderId="2" xfId="0" applyFont="1" applyFill="1" applyBorder="1" applyAlignment="1">
      <alignment horizontal="left" vertical="top" wrapText="1"/>
    </xf>
    <xf numFmtId="0" fontId="23" fillId="9" borderId="0" xfId="0" applyFont="1" applyFill="1" applyBorder="1" applyAlignment="1">
      <alignment horizontal="left" vertical="top" wrapText="1"/>
    </xf>
    <xf numFmtId="0" fontId="21" fillId="9" borderId="0" xfId="0" applyFont="1" applyFill="1" applyBorder="1" applyAlignment="1">
      <alignment horizontal="left" wrapText="1"/>
    </xf>
    <xf numFmtId="0" fontId="20" fillId="5" borderId="0" xfId="0" applyFont="1" applyFill="1" applyBorder="1" applyAlignment="1">
      <alignment horizontal="left" wrapText="1"/>
    </xf>
    <xf numFmtId="0" fontId="20" fillId="5" borderId="0" xfId="0" applyFont="1" applyFill="1" applyAlignment="1">
      <alignment horizontal="left" wrapText="1"/>
    </xf>
    <xf numFmtId="0" fontId="16" fillId="9" borderId="0" xfId="0" applyFont="1" applyFill="1" applyBorder="1" applyAlignment="1">
      <alignment horizontal="left" wrapText="1"/>
    </xf>
    <xf numFmtId="0" fontId="16" fillId="9" borderId="2" xfId="0" applyFont="1" applyFill="1" applyBorder="1" applyAlignment="1">
      <alignment horizontal="left" wrapText="1"/>
    </xf>
    <xf numFmtId="0" fontId="23" fillId="5" borderId="0" xfId="0" applyFont="1" applyFill="1" applyBorder="1" applyAlignment="1">
      <alignment horizontal="left" vertical="top" wrapText="1"/>
    </xf>
    <xf numFmtId="0" fontId="23" fillId="5" borderId="0" xfId="0" applyFont="1" applyFill="1" applyAlignment="1">
      <alignment horizontal="left" vertical="top" wrapText="1"/>
    </xf>
    <xf numFmtId="0" fontId="16" fillId="9" borderId="0" xfId="0" applyFont="1" applyFill="1" applyBorder="1" applyAlignment="1">
      <alignment horizontal="left" vertical="top" wrapText="1"/>
    </xf>
    <xf numFmtId="0" fontId="16" fillId="9" borderId="2" xfId="0" applyFont="1" applyFill="1" applyBorder="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0" fillId="8" borderId="10" xfId="0" applyFont="1" applyFill="1" applyBorder="1" applyAlignment="1" applyProtection="1">
      <alignment horizontal="left"/>
    </xf>
    <xf numFmtId="0" fontId="0" fillId="8" borderId="12" xfId="0" applyFont="1" applyFill="1" applyBorder="1" applyAlignment="1" applyProtection="1">
      <alignment horizontal="left"/>
    </xf>
    <xf numFmtId="0" fontId="0" fillId="5" borderId="10" xfId="0" applyFont="1" applyFill="1" applyBorder="1" applyAlignment="1" applyProtection="1">
      <alignment horizontal="left"/>
      <protection locked="0"/>
    </xf>
    <xf numFmtId="0" fontId="0" fillId="5" borderId="12" xfId="0" applyFont="1" applyFill="1" applyBorder="1" applyAlignment="1" applyProtection="1">
      <alignment horizontal="left"/>
      <protection locked="0"/>
    </xf>
    <xf numFmtId="0" fontId="0" fillId="10" borderId="0" xfId="0" applyFont="1" applyFill="1" applyAlignment="1" applyProtection="1">
      <alignment vertical="top" wrapText="1"/>
    </xf>
    <xf numFmtId="0" fontId="12" fillId="8" borderId="10" xfId="2" applyNumberFormat="1" applyFont="1" applyFill="1" applyBorder="1" applyAlignment="1" applyProtection="1">
      <alignment horizontal="left" vertical="top"/>
    </xf>
    <xf numFmtId="0" fontId="12" fillId="8" borderId="11" xfId="2" applyNumberFormat="1" applyFont="1" applyFill="1" applyBorder="1" applyAlignment="1" applyProtection="1">
      <alignment horizontal="left" vertical="top"/>
    </xf>
    <xf numFmtId="0" fontId="12" fillId="8" borderId="12" xfId="2" applyNumberFormat="1" applyFont="1" applyFill="1" applyBorder="1" applyAlignment="1" applyProtection="1">
      <alignment horizontal="left" vertical="top"/>
    </xf>
    <xf numFmtId="0" fontId="0" fillId="11" borderId="0" xfId="0" applyFont="1" applyFill="1" applyBorder="1" applyAlignment="1" applyProtection="1">
      <alignment horizontal="center" vertical="top"/>
    </xf>
    <xf numFmtId="0" fontId="0" fillId="11" borderId="0" xfId="0" applyFont="1" applyFill="1" applyBorder="1" applyAlignment="1" applyProtection="1">
      <alignment horizontal="center" wrapText="1"/>
    </xf>
    <xf numFmtId="49" fontId="12" fillId="11" borderId="0" xfId="1" applyNumberFormat="1" applyFont="1" applyFill="1" applyBorder="1" applyAlignment="1" applyProtection="1">
      <alignment horizontal="left" vertical="top"/>
    </xf>
    <xf numFmtId="0" fontId="0" fillId="10" borderId="0" xfId="0" applyFont="1" applyFill="1" applyAlignment="1" applyProtection="1">
      <alignment horizontal="left" vertical="center" wrapText="1"/>
    </xf>
    <xf numFmtId="0" fontId="22" fillId="12" borderId="10" xfId="3" applyFont="1" applyFill="1" applyBorder="1" applyAlignment="1" applyProtection="1">
      <alignment horizontal="center"/>
      <protection locked="0"/>
    </xf>
    <xf numFmtId="0" fontId="22" fillId="12" borderId="11" xfId="3" applyFont="1" applyFill="1" applyBorder="1" applyAlignment="1" applyProtection="1">
      <alignment horizontal="center"/>
      <protection locked="0"/>
    </xf>
    <xf numFmtId="0" fontId="22" fillId="12" borderId="12" xfId="3" applyFont="1" applyFill="1" applyBorder="1" applyAlignment="1" applyProtection="1">
      <alignment horizontal="center"/>
      <protection locked="0"/>
    </xf>
    <xf numFmtId="0" fontId="0" fillId="5" borderId="13"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18" fillId="8" borderId="1" xfId="0" applyFont="1" applyFill="1" applyBorder="1" applyAlignment="1" applyProtection="1">
      <alignment horizontal="right"/>
    </xf>
    <xf numFmtId="0" fontId="18" fillId="8" borderId="0" xfId="0" applyFont="1" applyFill="1" applyBorder="1" applyAlignment="1" applyProtection="1">
      <alignment horizontal="right"/>
    </xf>
    <xf numFmtId="0" fontId="18" fillId="8" borderId="6" xfId="0" applyFont="1" applyFill="1" applyBorder="1" applyAlignment="1" applyProtection="1">
      <alignment horizontal="right"/>
    </xf>
    <xf numFmtId="0" fontId="18" fillId="8" borderId="4" xfId="0" applyFont="1" applyFill="1" applyBorder="1" applyAlignment="1" applyProtection="1">
      <alignment horizontal="right"/>
    </xf>
    <xf numFmtId="0" fontId="18" fillId="8" borderId="8"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18" fillId="8" borderId="2" xfId="0" applyFont="1" applyFill="1" applyBorder="1" applyAlignment="1" applyProtection="1">
      <alignment horizontal="center" vertical="center" wrapText="1"/>
    </xf>
    <xf numFmtId="0" fontId="18" fillId="8" borderId="8" xfId="0" applyFont="1" applyFill="1" applyBorder="1" applyAlignment="1" applyProtection="1">
      <alignment horizontal="center" vertical="center"/>
    </xf>
    <xf numFmtId="0" fontId="18" fillId="8" borderId="5" xfId="0" applyFont="1" applyFill="1" applyBorder="1" applyAlignment="1" applyProtection="1">
      <alignment horizontal="center" vertical="center"/>
    </xf>
    <xf numFmtId="0" fontId="18" fillId="8" borderId="1" xfId="0" applyFont="1" applyFill="1" applyBorder="1" applyAlignment="1" applyProtection="1">
      <alignment horizontal="center" vertical="center"/>
    </xf>
    <xf numFmtId="0" fontId="18" fillId="8" borderId="2" xfId="0" applyFont="1" applyFill="1" applyBorder="1" applyAlignment="1" applyProtection="1">
      <alignment horizontal="center" vertical="center"/>
    </xf>
    <xf numFmtId="0" fontId="18" fillId="8" borderId="6" xfId="0" applyFont="1" applyFill="1" applyBorder="1" applyAlignment="1" applyProtection="1">
      <alignment horizontal="center" vertical="center"/>
    </xf>
    <xf numFmtId="0" fontId="18" fillId="8" borderId="7" xfId="0" applyFont="1" applyFill="1" applyBorder="1" applyAlignment="1" applyProtection="1">
      <alignment horizontal="center" vertical="center"/>
    </xf>
    <xf numFmtId="0" fontId="6" fillId="5" borderId="0" xfId="0" applyFont="1" applyFill="1" applyAlignment="1" applyProtection="1">
      <alignment horizontal="left" vertical="top" wrapText="1"/>
    </xf>
    <xf numFmtId="167" fontId="0" fillId="0" borderId="6" xfId="8" applyNumberFormat="1" applyFont="1" applyBorder="1" applyAlignment="1" applyProtection="1">
      <alignment horizontal="center"/>
      <protection locked="0"/>
    </xf>
    <xf numFmtId="167" fontId="0" fillId="0" borderId="7" xfId="8" applyNumberFormat="1" applyFont="1" applyBorder="1" applyAlignment="1" applyProtection="1">
      <alignment horizontal="center"/>
      <protection locked="0"/>
    </xf>
    <xf numFmtId="0" fontId="0" fillId="5" borderId="0" xfId="0" applyFont="1" applyFill="1" applyBorder="1" applyAlignment="1" applyProtection="1">
      <alignment horizontal="left" vertical="top" wrapText="1"/>
      <protection locked="0"/>
    </xf>
    <xf numFmtId="14" fontId="0" fillId="5" borderId="0" xfId="0" applyNumberFormat="1" applyFont="1" applyFill="1" applyBorder="1" applyAlignment="1" applyProtection="1">
      <alignment vertical="top" wrapText="1"/>
      <protection locked="0"/>
    </xf>
    <xf numFmtId="0" fontId="0" fillId="5" borderId="0" xfId="11" applyFont="1" applyFill="1" applyBorder="1" applyAlignment="1" applyProtection="1">
      <alignment horizontal="left" vertical="top" wrapText="1"/>
      <protection locked="0"/>
    </xf>
    <xf numFmtId="0" fontId="0" fillId="5" borderId="0" xfId="0" applyFont="1" applyFill="1" applyBorder="1" applyAlignment="1" applyProtection="1">
      <alignment horizontal="right"/>
    </xf>
    <xf numFmtId="0" fontId="18" fillId="4" borderId="1" xfId="0" applyFont="1" applyFill="1" applyBorder="1" applyAlignment="1" applyProtection="1">
      <alignment horizontal="left" vertical="top" wrapText="1"/>
    </xf>
    <xf numFmtId="0" fontId="18" fillId="4" borderId="0" xfId="0" applyFont="1" applyFill="1" applyBorder="1" applyAlignment="1" applyProtection="1">
      <alignment horizontal="left" vertical="top" wrapText="1"/>
    </xf>
    <xf numFmtId="0" fontId="18" fillId="4" borderId="2" xfId="0" applyFont="1" applyFill="1" applyBorder="1" applyAlignment="1" applyProtection="1">
      <alignment horizontal="left" vertical="top" wrapText="1"/>
    </xf>
  </cellXfs>
  <cellStyles count="26">
    <cellStyle name="60 % - Aksentti3" xfId="1" builtinId="40"/>
    <cellStyle name="Aksentti3" xfId="2" builtinId="37"/>
    <cellStyle name="Hyperlink 2" xfId="7" xr:uid="{00000000-0005-0000-0000-000003000000}"/>
    <cellStyle name="Hyperlinkki" xfId="3" builtinId="8"/>
    <cellStyle name="Normaali" xfId="0" builtinId="0" customBuiltin="1"/>
    <cellStyle name="Normaali 2" xfId="4" xr:uid="{00000000-0005-0000-0000-000006000000}"/>
    <cellStyle name="Normaali 2 2" xfId="11" xr:uid="{00000000-0005-0000-0000-000006000000}"/>
    <cellStyle name="Normaali 3" xfId="10" xr:uid="{00000000-0005-0000-0000-000007000000}"/>
    <cellStyle name="Normaali 3 2" xfId="15" xr:uid="{00000000-0005-0000-0000-000007000000}"/>
    <cellStyle name="Normaali 3 2 2" xfId="24" xr:uid="{00000000-0005-0000-0000-000007000000}"/>
    <cellStyle name="Normaali 3 2 3" xfId="20" xr:uid="{00000000-0005-0000-0000-000007000000}"/>
    <cellStyle name="Normaali 3 3" xfId="22" xr:uid="{00000000-0005-0000-0000-000007000000}"/>
    <cellStyle name="Normaali 3 4" xfId="18" xr:uid="{00000000-0005-0000-0000-000007000000}"/>
    <cellStyle name="Normal 2" xfId="6" xr:uid="{00000000-0005-0000-0000-000008000000}"/>
    <cellStyle name="Normal 2 2" xfId="13" xr:uid="{00000000-0005-0000-0000-000008000000}"/>
    <cellStyle name="Prosenttia" xfId="5" builtinId="5"/>
    <cellStyle name="Prosenttia 2" xfId="12" xr:uid="{00000000-0005-0000-0000-000039000000}"/>
    <cellStyle name="Sivun otsikko" xfId="9" xr:uid="{00000000-0005-0000-0000-00000A000000}"/>
    <cellStyle name="Valuutta" xfId="8" builtinId="4"/>
    <cellStyle name="Valuutta 2" xfId="14" xr:uid="{00000000-0005-0000-0000-00003A000000}"/>
    <cellStyle name="Valuutta 2 2" xfId="23" xr:uid="{00000000-0005-0000-0000-00003A000000}"/>
    <cellStyle name="Valuutta 2 3" xfId="19" xr:uid="{00000000-0005-0000-0000-00003A000000}"/>
    <cellStyle name="Valuutta 3" xfId="16" xr:uid="{00000000-0005-0000-0000-00003B000000}"/>
    <cellStyle name="Valuutta 3 2" xfId="25" xr:uid="{00000000-0005-0000-0000-00003B000000}"/>
    <cellStyle name="Valuutta 4" xfId="21" xr:uid="{00000000-0005-0000-0000-00003D000000}"/>
    <cellStyle name="Valuutta 5" xfId="17" xr:uid="{00000000-0005-0000-0000-000040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1562100</xdr:colOff>
      <xdr:row>0</xdr:row>
      <xdr:rowOff>76200</xdr:rowOff>
    </xdr:from>
    <xdr:to>
      <xdr:col>6</xdr:col>
      <xdr:colOff>704850</xdr:colOff>
      <xdr:row>0</xdr:row>
      <xdr:rowOff>723819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24075" y="76200"/>
          <a:ext cx="2790825" cy="647619"/>
        </a:xfrm>
        <a:prstGeom prst="rect">
          <a:avLst/>
        </a:prstGeom>
      </xdr:spPr>
    </xdr:pic>
    <xdr:clientData/>
  </xdr:twoCellAnchor>
  <xdr:twoCellAnchor editAs="oneCell">
    <xdr:from>
      <xdr:col>1</xdr:col>
      <xdr:colOff>0</xdr:colOff>
      <xdr:row>0</xdr:row>
      <xdr:rowOff>76200</xdr:rowOff>
    </xdr:from>
    <xdr:to>
      <xdr:col>2</xdr:col>
      <xdr:colOff>1331214</xdr:colOff>
      <xdr:row>0</xdr:row>
      <xdr:rowOff>728472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76200"/>
          <a:ext cx="165506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12</xdr:row>
          <xdr:rowOff>184150</xdr:rowOff>
        </xdr:from>
        <xdr:to>
          <xdr:col>1</xdr:col>
          <xdr:colOff>514350</xdr:colOff>
          <xdr:row>13</xdr:row>
          <xdr:rowOff>184150</xdr:rowOff>
        </xdr:to>
        <xdr:sp macro="" textlink="">
          <xdr:nvSpPr>
            <xdr:cNvPr id="200705" name="Check Box 1" hidden="1">
              <a:extLst>
                <a:ext uri="{63B3BB69-23CF-44E3-9099-C40C66FF867C}">
                  <a14:compatExt spid="_x0000_s200705"/>
                </a:ext>
                <a:ext uri="{FF2B5EF4-FFF2-40B4-BE49-F238E27FC236}">
                  <a16:creationId xmlns:a16="http://schemas.microsoft.com/office/drawing/2014/main" id="{00000000-0008-0000-1500-000001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26</xdr:row>
          <xdr:rowOff>171450</xdr:rowOff>
        </xdr:from>
        <xdr:to>
          <xdr:col>1</xdr:col>
          <xdr:colOff>609600</xdr:colOff>
          <xdr:row>28</xdr:row>
          <xdr:rowOff>0</xdr:rowOff>
        </xdr:to>
        <xdr:sp macro="" textlink="">
          <xdr:nvSpPr>
            <xdr:cNvPr id="200706" name="Check Box 2" hidden="1">
              <a:extLst>
                <a:ext uri="{63B3BB69-23CF-44E3-9099-C40C66FF867C}">
                  <a14:compatExt spid="_x0000_s200706"/>
                </a:ext>
                <a:ext uri="{FF2B5EF4-FFF2-40B4-BE49-F238E27FC236}">
                  <a16:creationId xmlns:a16="http://schemas.microsoft.com/office/drawing/2014/main" id="{00000000-0008-0000-1500-000002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14</xdr:row>
          <xdr:rowOff>184150</xdr:rowOff>
        </xdr:from>
        <xdr:to>
          <xdr:col>1</xdr:col>
          <xdr:colOff>552450</xdr:colOff>
          <xdr:row>16</xdr:row>
          <xdr:rowOff>0</xdr:rowOff>
        </xdr:to>
        <xdr:sp macro="" textlink="">
          <xdr:nvSpPr>
            <xdr:cNvPr id="200707" name="Check Box 3" hidden="1">
              <a:extLst>
                <a:ext uri="{63B3BB69-23CF-44E3-9099-C40C66FF867C}">
                  <a14:compatExt spid="_x0000_s200707"/>
                </a:ext>
                <a:ext uri="{FF2B5EF4-FFF2-40B4-BE49-F238E27FC236}">
                  <a16:creationId xmlns:a16="http://schemas.microsoft.com/office/drawing/2014/main" id="{00000000-0008-0000-1500-000003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xdr:rowOff>
        </xdr:from>
        <xdr:to>
          <xdr:col>1</xdr:col>
          <xdr:colOff>552450</xdr:colOff>
          <xdr:row>17</xdr:row>
          <xdr:rowOff>209550</xdr:rowOff>
        </xdr:to>
        <xdr:sp macro="" textlink="">
          <xdr:nvSpPr>
            <xdr:cNvPr id="200708" name="Check Box 4" hidden="1">
              <a:extLst>
                <a:ext uri="{63B3BB69-23CF-44E3-9099-C40C66FF867C}">
                  <a14:compatExt spid="_x0000_s200708"/>
                </a:ext>
                <a:ext uri="{FF2B5EF4-FFF2-40B4-BE49-F238E27FC236}">
                  <a16:creationId xmlns:a16="http://schemas.microsoft.com/office/drawing/2014/main" id="{00000000-0008-0000-1500-000004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171450</xdr:rowOff>
        </xdr:from>
        <xdr:to>
          <xdr:col>1</xdr:col>
          <xdr:colOff>571500</xdr:colOff>
          <xdr:row>25</xdr:row>
          <xdr:rowOff>165100</xdr:rowOff>
        </xdr:to>
        <xdr:sp macro="" textlink="">
          <xdr:nvSpPr>
            <xdr:cNvPr id="200709" name="Check Box 5" hidden="1">
              <a:extLst>
                <a:ext uri="{63B3BB69-23CF-44E3-9099-C40C66FF867C}">
                  <a14:compatExt spid="_x0000_s200709"/>
                </a:ext>
                <a:ext uri="{FF2B5EF4-FFF2-40B4-BE49-F238E27FC236}">
                  <a16:creationId xmlns:a16="http://schemas.microsoft.com/office/drawing/2014/main" id="{00000000-0008-0000-1500-000005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12700</xdr:rowOff>
        </xdr:from>
        <xdr:to>
          <xdr:col>1</xdr:col>
          <xdr:colOff>590550</xdr:colOff>
          <xdr:row>19</xdr:row>
          <xdr:rowOff>247650</xdr:rowOff>
        </xdr:to>
        <xdr:sp macro="" textlink="">
          <xdr:nvSpPr>
            <xdr:cNvPr id="200710" name="Check Box 6" hidden="1">
              <a:extLst>
                <a:ext uri="{63B3BB69-23CF-44E3-9099-C40C66FF867C}">
                  <a14:compatExt spid="_x0000_s200710"/>
                </a:ext>
                <a:ext uri="{FF2B5EF4-FFF2-40B4-BE49-F238E27FC236}">
                  <a16:creationId xmlns:a16="http://schemas.microsoft.com/office/drawing/2014/main" id="{00000000-0008-0000-1500-000006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12700</xdr:rowOff>
        </xdr:from>
        <xdr:to>
          <xdr:col>1</xdr:col>
          <xdr:colOff>590550</xdr:colOff>
          <xdr:row>21</xdr:row>
          <xdr:rowOff>209550</xdr:rowOff>
        </xdr:to>
        <xdr:sp macro="" textlink="">
          <xdr:nvSpPr>
            <xdr:cNvPr id="200711" name="Check Box 7" hidden="1">
              <a:extLst>
                <a:ext uri="{63B3BB69-23CF-44E3-9099-C40C66FF867C}">
                  <a14:compatExt spid="_x0000_s200711"/>
                </a:ext>
                <a:ext uri="{FF2B5EF4-FFF2-40B4-BE49-F238E27FC236}">
                  <a16:creationId xmlns:a16="http://schemas.microsoft.com/office/drawing/2014/main" id="{00000000-0008-0000-1500-000007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23</xdr:row>
          <xdr:rowOff>12700</xdr:rowOff>
        </xdr:from>
        <xdr:to>
          <xdr:col>1</xdr:col>
          <xdr:colOff>590550</xdr:colOff>
          <xdr:row>23</xdr:row>
          <xdr:rowOff>209550</xdr:rowOff>
        </xdr:to>
        <xdr:sp macro="" textlink="">
          <xdr:nvSpPr>
            <xdr:cNvPr id="200712" name="Check Box 8" hidden="1">
              <a:extLst>
                <a:ext uri="{63B3BB69-23CF-44E3-9099-C40C66FF867C}">
                  <a14:compatExt spid="_x0000_s200712"/>
                </a:ext>
                <a:ext uri="{FF2B5EF4-FFF2-40B4-BE49-F238E27FC236}">
                  <a16:creationId xmlns:a16="http://schemas.microsoft.com/office/drawing/2014/main" id="{00000000-0008-0000-1500-000008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190500</xdr:rowOff>
        </xdr:from>
        <xdr:to>
          <xdr:col>2</xdr:col>
          <xdr:colOff>438150</xdr:colOff>
          <xdr:row>6</xdr:row>
          <xdr:rowOff>19050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0</xdr:rowOff>
        </xdr:from>
        <xdr:to>
          <xdr:col>8</xdr:col>
          <xdr:colOff>361950</xdr:colOff>
          <xdr:row>6</xdr:row>
          <xdr:rowOff>19050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184150</xdr:rowOff>
        </xdr:from>
        <xdr:to>
          <xdr:col>1</xdr:col>
          <xdr:colOff>685800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133350</xdr:colOff>
          <xdr:row>27</xdr:row>
          <xdr:rowOff>19050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74</xdr:row>
          <xdr:rowOff>0</xdr:rowOff>
        </xdr:from>
        <xdr:to>
          <xdr:col>1</xdr:col>
          <xdr:colOff>704850</xdr:colOff>
          <xdr:row>75</xdr:row>
          <xdr:rowOff>19050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74</xdr:row>
          <xdr:rowOff>0</xdr:rowOff>
        </xdr:from>
        <xdr:to>
          <xdr:col>5</xdr:col>
          <xdr:colOff>285750</xdr:colOff>
          <xdr:row>75</xdr:row>
          <xdr:rowOff>19050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82</xdr:row>
          <xdr:rowOff>190500</xdr:rowOff>
        </xdr:from>
        <xdr:to>
          <xdr:col>1</xdr:col>
          <xdr:colOff>704850</xdr:colOff>
          <xdr:row>84</xdr:row>
          <xdr:rowOff>19050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82</xdr:row>
          <xdr:rowOff>190500</xdr:rowOff>
        </xdr:from>
        <xdr:to>
          <xdr:col>5</xdr:col>
          <xdr:colOff>285750</xdr:colOff>
          <xdr:row>84</xdr:row>
          <xdr:rowOff>19050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704850</xdr:colOff>
          <xdr:row>13</xdr:row>
          <xdr:rowOff>19050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704850</xdr:colOff>
          <xdr:row>47</xdr:row>
          <xdr:rowOff>19050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88</xdr:row>
          <xdr:rowOff>190500</xdr:rowOff>
        </xdr:from>
        <xdr:to>
          <xdr:col>1</xdr:col>
          <xdr:colOff>704850</xdr:colOff>
          <xdr:row>90</xdr:row>
          <xdr:rowOff>19050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88</xdr:row>
          <xdr:rowOff>190500</xdr:rowOff>
        </xdr:from>
        <xdr:to>
          <xdr:col>5</xdr:col>
          <xdr:colOff>285750</xdr:colOff>
          <xdr:row>90</xdr:row>
          <xdr:rowOff>19050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113</xdr:row>
          <xdr:rowOff>190500</xdr:rowOff>
        </xdr:from>
        <xdr:to>
          <xdr:col>1</xdr:col>
          <xdr:colOff>704850</xdr:colOff>
          <xdr:row>115</xdr:row>
          <xdr:rowOff>19050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113</xdr:row>
          <xdr:rowOff>190500</xdr:rowOff>
        </xdr:from>
        <xdr:to>
          <xdr:col>5</xdr:col>
          <xdr:colOff>285750</xdr:colOff>
          <xdr:row>115</xdr:row>
          <xdr:rowOff>19050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981075</xdr:colOff>
      <xdr:row>0</xdr:row>
      <xdr:rowOff>171450</xdr:rowOff>
    </xdr:from>
    <xdr:to>
      <xdr:col>7</xdr:col>
      <xdr:colOff>238125</xdr:colOff>
      <xdr:row>0</xdr:row>
      <xdr:rowOff>819069</xdr:rowOff>
    </xdr:to>
    <xdr:pic>
      <xdr:nvPicPr>
        <xdr:cNvPr id="20" name="Kuva 19">
          <a:extLst>
            <a:ext uri="{FF2B5EF4-FFF2-40B4-BE49-F238E27FC236}">
              <a16:creationId xmlns:a16="http://schemas.microsoft.com/office/drawing/2014/main" id="{00000000-0008-0000-0200-00001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228850" y="171450"/>
          <a:ext cx="2790825" cy="647619"/>
        </a:xfrm>
        <a:prstGeom prst="rect">
          <a:avLst/>
        </a:prstGeom>
      </xdr:spPr>
    </xdr:pic>
    <xdr:clientData/>
  </xdr:twoCellAnchor>
  <xdr:twoCellAnchor editAs="oneCell">
    <xdr:from>
      <xdr:col>1</xdr:col>
      <xdr:colOff>19050</xdr:colOff>
      <xdr:row>0</xdr:row>
      <xdr:rowOff>171450</xdr:rowOff>
    </xdr:from>
    <xdr:to>
      <xdr:col>2</xdr:col>
      <xdr:colOff>750189</xdr:colOff>
      <xdr:row>0</xdr:row>
      <xdr:rowOff>823722</xdr:rowOff>
    </xdr:to>
    <xdr:pic>
      <xdr:nvPicPr>
        <xdr:cNvPr id="21" name="Kuva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171450"/>
          <a:ext cx="165506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9</xdr:row>
          <xdr:rowOff>190500</xdr:rowOff>
        </xdr:from>
        <xdr:to>
          <xdr:col>3</xdr:col>
          <xdr:colOff>0</xdr:colOff>
          <xdr:row>10</xdr:row>
          <xdr:rowOff>209550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6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0</xdr:rowOff>
        </xdr:from>
        <xdr:to>
          <xdr:col>3</xdr:col>
          <xdr:colOff>0</xdr:colOff>
          <xdr:row>11</xdr:row>
          <xdr:rowOff>222250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6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12</xdr:row>
          <xdr:rowOff>190500</xdr:rowOff>
        </xdr:from>
        <xdr:to>
          <xdr:col>3</xdr:col>
          <xdr:colOff>0</xdr:colOff>
          <xdr:row>13</xdr:row>
          <xdr:rowOff>209550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6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14</xdr:row>
          <xdr:rowOff>190500</xdr:rowOff>
        </xdr:from>
        <xdr:to>
          <xdr:col>3</xdr:col>
          <xdr:colOff>0</xdr:colOff>
          <xdr:row>15</xdr:row>
          <xdr:rowOff>209550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6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xdr:row>
          <xdr:rowOff>184150</xdr:rowOff>
        </xdr:from>
        <xdr:to>
          <xdr:col>2</xdr:col>
          <xdr:colOff>393700</xdr:colOff>
          <xdr:row>21</xdr:row>
          <xdr:rowOff>19050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6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0</xdr:rowOff>
        </xdr:from>
        <xdr:to>
          <xdr:col>3</xdr:col>
          <xdr:colOff>69850</xdr:colOff>
          <xdr:row>18</xdr:row>
          <xdr:rowOff>19050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6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133350</xdr:rowOff>
        </xdr:from>
        <xdr:to>
          <xdr:col>1</xdr:col>
          <xdr:colOff>304800</xdr:colOff>
          <xdr:row>143</xdr:row>
          <xdr:rowOff>171450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8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133350</xdr:rowOff>
        </xdr:from>
        <xdr:to>
          <xdr:col>1</xdr:col>
          <xdr:colOff>304800</xdr:colOff>
          <xdr:row>144</xdr:row>
          <xdr:rowOff>171450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133350</xdr:rowOff>
        </xdr:from>
        <xdr:to>
          <xdr:col>1</xdr:col>
          <xdr:colOff>323850</xdr:colOff>
          <xdr:row>148</xdr:row>
          <xdr:rowOff>171450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133350</xdr:rowOff>
        </xdr:from>
        <xdr:to>
          <xdr:col>1</xdr:col>
          <xdr:colOff>304800</xdr:colOff>
          <xdr:row>146</xdr:row>
          <xdr:rowOff>171450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133350</xdr:rowOff>
        </xdr:from>
        <xdr:to>
          <xdr:col>1</xdr:col>
          <xdr:colOff>323850</xdr:colOff>
          <xdr:row>149</xdr:row>
          <xdr:rowOff>171450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133350</xdr:rowOff>
        </xdr:from>
        <xdr:to>
          <xdr:col>1</xdr:col>
          <xdr:colOff>323850</xdr:colOff>
          <xdr:row>153</xdr:row>
          <xdr:rowOff>171450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133350</xdr:rowOff>
        </xdr:from>
        <xdr:to>
          <xdr:col>1</xdr:col>
          <xdr:colOff>323850</xdr:colOff>
          <xdr:row>152</xdr:row>
          <xdr:rowOff>171450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133350</xdr:rowOff>
        </xdr:from>
        <xdr:to>
          <xdr:col>1</xdr:col>
          <xdr:colOff>323850</xdr:colOff>
          <xdr:row>145</xdr:row>
          <xdr:rowOff>152400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133350</xdr:rowOff>
        </xdr:from>
        <xdr:to>
          <xdr:col>1</xdr:col>
          <xdr:colOff>323850</xdr:colOff>
          <xdr:row>151</xdr:row>
          <xdr:rowOff>171450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40</xdr:row>
          <xdr:rowOff>12700</xdr:rowOff>
        </xdr:from>
        <xdr:to>
          <xdr:col>9</xdr:col>
          <xdr:colOff>393700</xdr:colOff>
          <xdr:row>41</xdr:row>
          <xdr:rowOff>31750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9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48</xdr:row>
          <xdr:rowOff>12700</xdr:rowOff>
        </xdr:from>
        <xdr:to>
          <xdr:col>9</xdr:col>
          <xdr:colOff>400050</xdr:colOff>
          <xdr:row>49</xdr:row>
          <xdr:rowOff>19050</xdr:rowOff>
        </xdr:to>
        <xdr:sp macro="" textlink="">
          <xdr:nvSpPr>
            <xdr:cNvPr id="167937" name="Check Box 1" hidden="1">
              <a:extLst>
                <a:ext uri="{63B3BB69-23CF-44E3-9099-C40C66FF867C}">
                  <a14:compatExt spid="_x0000_s167937"/>
                </a:ext>
                <a:ext uri="{FF2B5EF4-FFF2-40B4-BE49-F238E27FC236}">
                  <a16:creationId xmlns:a16="http://schemas.microsoft.com/office/drawing/2014/main" id="{00000000-0008-0000-0A00-000001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52</xdr:row>
          <xdr:rowOff>12700</xdr:rowOff>
        </xdr:from>
        <xdr:to>
          <xdr:col>9</xdr:col>
          <xdr:colOff>400050</xdr:colOff>
          <xdr:row>53</xdr:row>
          <xdr:rowOff>19050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B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241300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C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4</xdr:row>
          <xdr:rowOff>0</xdr:rowOff>
        </xdr:from>
        <xdr:to>
          <xdr:col>2</xdr:col>
          <xdr:colOff>1181100</xdr:colOff>
          <xdr:row>5</xdr:row>
          <xdr:rowOff>19050</xdr:rowOff>
        </xdr:to>
        <xdr:sp macro="" textlink="">
          <xdr:nvSpPr>
            <xdr:cNvPr id="186369" name="Check Box 1" hidden="1">
              <a:extLst>
                <a:ext uri="{63B3BB69-23CF-44E3-9099-C40C66FF867C}">
                  <a14:compatExt spid="_x0000_s186369"/>
                </a:ext>
                <a:ext uri="{FF2B5EF4-FFF2-40B4-BE49-F238E27FC236}">
                  <a16:creationId xmlns:a16="http://schemas.microsoft.com/office/drawing/2014/main" id="{00000000-0008-0000-0D00-000001D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Erityistavoite"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T_kustannusmallit"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trlProp" Target="../ctrlProps/ctrlProp3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3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omments" Target="../comments1.xml"/><Relationship Id="rId4" Type="http://schemas.openxmlformats.org/officeDocument/2006/relationships/ctrlProp" Target="../ctrlProps/ctrlProp3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drawing" Target="../drawings/drawing10.x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printerSettings" Target="../printerSettings/printerSettings24.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vmlDrawing" Target="../drawings/vmlDrawing9.vml"/><Relationship Id="rId9"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vmlDrawing" Target="../drawings/vmlDrawing2.vml"/><Relationship Id="rId9"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AC50"/>
  <sheetViews>
    <sheetView showGridLines="0" tabSelected="1" zoomScaleNormal="100" workbookViewId="0">
      <selection activeCell="N20" sqref="N20"/>
    </sheetView>
  </sheetViews>
  <sheetFormatPr defaultColWidth="9.23046875" defaultRowHeight="15.5" x14ac:dyDescent="0.35"/>
  <cols>
    <col min="1" max="1" width="2.765625" style="332" customWidth="1"/>
    <col min="2" max="2" width="3.765625" style="332" customWidth="1"/>
    <col min="3" max="3" width="19.765625" style="332" customWidth="1"/>
    <col min="4" max="4" width="4.765625" style="332" customWidth="1"/>
    <col min="5" max="5" width="8.765625" style="332" customWidth="1"/>
    <col min="6" max="6" width="9.23046875" style="332"/>
    <col min="7" max="8" width="8.765625" style="332" customWidth="1"/>
    <col min="9" max="9" width="9.23046875" style="332"/>
    <col min="10" max="10" width="8.765625" style="332" customWidth="1"/>
    <col min="11" max="11" width="10.23046875" style="332" customWidth="1"/>
    <col min="12" max="12" width="9.765625" style="332" customWidth="1"/>
    <col min="13" max="16384" width="9.23046875" style="332"/>
  </cols>
  <sheetData>
    <row r="1" spans="1:29" ht="74.25" customHeight="1" x14ac:dyDescent="0.35">
      <c r="A1" s="331" t="s">
        <v>504</v>
      </c>
      <c r="C1" s="333"/>
      <c r="D1" s="333"/>
      <c r="E1" s="333"/>
      <c r="F1" s="333"/>
      <c r="G1" s="333"/>
      <c r="H1" s="333"/>
      <c r="I1" s="524"/>
      <c r="J1" s="524"/>
      <c r="K1" s="524"/>
      <c r="L1" s="333"/>
      <c r="M1" s="333"/>
      <c r="N1" s="333"/>
      <c r="O1" s="333"/>
      <c r="P1" s="333"/>
      <c r="Q1" s="333"/>
      <c r="R1" s="333"/>
      <c r="S1" s="333"/>
      <c r="T1" s="333"/>
      <c r="U1" s="333"/>
      <c r="V1" s="333"/>
    </row>
    <row r="2" spans="1:29" ht="15" customHeight="1" x14ac:dyDescent="0.35">
      <c r="B2" s="476"/>
      <c r="C2" s="334"/>
      <c r="D2" s="334"/>
      <c r="E2" s="334"/>
      <c r="F2" s="334"/>
      <c r="G2" s="334"/>
      <c r="H2" s="334"/>
      <c r="I2" s="526"/>
      <c r="J2" s="526"/>
      <c r="K2" s="334"/>
      <c r="M2" s="333" t="s">
        <v>256</v>
      </c>
      <c r="N2" s="333"/>
      <c r="O2" s="333"/>
      <c r="P2" s="333"/>
      <c r="Q2" s="333"/>
      <c r="R2" s="333"/>
      <c r="S2" s="333"/>
      <c r="T2" s="333"/>
      <c r="U2" s="333"/>
      <c r="V2" s="333"/>
    </row>
    <row r="3" spans="1:29" x14ac:dyDescent="0.35">
      <c r="B3" s="527" t="s">
        <v>72</v>
      </c>
      <c r="C3" s="527"/>
      <c r="D3" s="527"/>
      <c r="E3" s="527"/>
      <c r="F3" s="527"/>
      <c r="G3" s="527"/>
      <c r="H3" s="527"/>
      <c r="I3" s="527"/>
      <c r="J3" s="527"/>
      <c r="K3" s="527"/>
      <c r="M3" s="333"/>
      <c r="N3" s="333"/>
      <c r="O3" s="333"/>
      <c r="P3" s="333"/>
      <c r="Q3" s="333"/>
      <c r="R3" s="333"/>
      <c r="S3" s="333"/>
      <c r="T3" s="333"/>
      <c r="U3" s="333"/>
      <c r="V3" s="333"/>
    </row>
    <row r="4" spans="1:29" x14ac:dyDescent="0.35">
      <c r="B4" s="528" t="s">
        <v>399</v>
      </c>
      <c r="C4" s="528"/>
      <c r="D4" s="528"/>
      <c r="E4" s="528"/>
      <c r="F4" s="528"/>
      <c r="G4" s="528"/>
      <c r="H4" s="528"/>
      <c r="I4" s="528"/>
      <c r="J4" s="528"/>
      <c r="K4" s="528"/>
      <c r="M4" s="333"/>
      <c r="N4" s="335" t="s">
        <v>289</v>
      </c>
      <c r="O4" s="333"/>
      <c r="P4" s="333"/>
      <c r="Q4" s="335"/>
      <c r="R4" s="333"/>
      <c r="S4" s="333"/>
      <c r="T4" s="333"/>
      <c r="U4" s="333"/>
      <c r="V4" s="333"/>
    </row>
    <row r="5" spans="1:29" x14ac:dyDescent="0.35">
      <c r="B5" s="334"/>
      <c r="C5" s="336"/>
      <c r="D5" s="526"/>
      <c r="E5" s="526"/>
      <c r="F5" s="336"/>
      <c r="G5" s="337"/>
      <c r="H5" s="336"/>
      <c r="I5" s="336"/>
      <c r="J5" s="336"/>
      <c r="K5" s="336"/>
      <c r="M5" s="333"/>
      <c r="N5" s="410" t="s">
        <v>257</v>
      </c>
      <c r="O5" s="506"/>
      <c r="P5" s="345"/>
      <c r="Q5" s="338"/>
      <c r="R5" s="333"/>
      <c r="S5" s="333"/>
      <c r="T5" s="333"/>
      <c r="U5" s="333"/>
      <c r="V5" s="333"/>
    </row>
    <row r="6" spans="1:29" x14ac:dyDescent="0.35">
      <c r="B6" s="372" t="s">
        <v>503</v>
      </c>
      <c r="C6" s="334"/>
      <c r="D6" s="334"/>
      <c r="E6" s="334"/>
      <c r="F6" s="334"/>
      <c r="G6" s="334"/>
      <c r="H6" s="334"/>
      <c r="I6" s="334"/>
      <c r="J6" s="334"/>
      <c r="K6" s="334"/>
      <c r="M6" s="333"/>
      <c r="N6" s="410" t="s">
        <v>259</v>
      </c>
      <c r="O6" s="506"/>
      <c r="P6" s="345"/>
      <c r="Q6" s="338"/>
      <c r="R6" s="333"/>
      <c r="S6" s="333"/>
      <c r="T6" s="333"/>
      <c r="U6" s="333"/>
      <c r="V6" s="333"/>
    </row>
    <row r="7" spans="1:29" x14ac:dyDescent="0.35">
      <c r="B7" s="372" t="s">
        <v>345</v>
      </c>
      <c r="C7" s="334"/>
      <c r="D7" s="334"/>
      <c r="E7" s="334"/>
      <c r="F7" s="334"/>
      <c r="G7" s="334"/>
      <c r="H7" s="334"/>
      <c r="I7" s="334"/>
      <c r="J7" s="334"/>
      <c r="K7" s="334"/>
      <c r="M7" s="333"/>
      <c r="N7" s="411" t="s">
        <v>96</v>
      </c>
      <c r="O7" s="506"/>
      <c r="P7" s="345"/>
      <c r="Q7" s="338"/>
      <c r="R7" s="333"/>
      <c r="S7" s="333"/>
      <c r="T7" s="333"/>
      <c r="U7" s="333"/>
      <c r="V7" s="333"/>
    </row>
    <row r="8" spans="1:29" x14ac:dyDescent="0.35">
      <c r="B8" s="334"/>
      <c r="C8" s="334"/>
      <c r="D8" s="334"/>
      <c r="E8" s="334"/>
      <c r="F8" s="334"/>
      <c r="G8" s="334"/>
      <c r="H8" s="334"/>
      <c r="I8" s="334"/>
      <c r="J8" s="334"/>
      <c r="K8" s="334"/>
      <c r="M8" s="333"/>
      <c r="N8" s="410" t="s">
        <v>9</v>
      </c>
      <c r="O8" s="506"/>
      <c r="P8" s="345"/>
      <c r="Q8" s="338"/>
      <c r="R8" s="338"/>
      <c r="S8" s="338"/>
      <c r="T8" s="333"/>
      <c r="U8" s="333"/>
      <c r="V8" s="333"/>
    </row>
    <row r="9" spans="1:29" x14ac:dyDescent="0.35">
      <c r="B9" s="372" t="s">
        <v>76</v>
      </c>
      <c r="C9" s="334"/>
      <c r="D9" s="334"/>
      <c r="E9" s="334"/>
      <c r="F9" s="334"/>
      <c r="G9" s="334"/>
      <c r="H9" s="334"/>
      <c r="I9" s="334"/>
      <c r="J9" s="334"/>
      <c r="K9" s="334"/>
      <c r="M9" s="333"/>
      <c r="N9" s="410" t="s">
        <v>110</v>
      </c>
      <c r="O9" s="506"/>
      <c r="P9" s="345"/>
      <c r="Q9" s="338"/>
      <c r="R9" s="333"/>
      <c r="S9" s="333"/>
      <c r="T9" s="333"/>
      <c r="U9" s="333"/>
      <c r="V9" s="333"/>
    </row>
    <row r="10" spans="1:29" x14ac:dyDescent="0.35">
      <c r="B10" s="383" t="s">
        <v>338</v>
      </c>
      <c r="C10" s="334"/>
      <c r="D10" s="334"/>
      <c r="E10" s="334"/>
      <c r="F10" s="334"/>
      <c r="G10" s="334"/>
      <c r="H10" s="334"/>
      <c r="I10" s="334"/>
      <c r="J10" s="334"/>
      <c r="K10" s="334"/>
      <c r="M10" s="333"/>
      <c r="N10" s="410" t="s">
        <v>73</v>
      </c>
      <c r="O10" s="506"/>
      <c r="P10" s="345"/>
      <c r="Q10" s="338"/>
      <c r="R10" s="333"/>
      <c r="S10" s="333"/>
      <c r="T10" s="333"/>
      <c r="U10" s="333"/>
      <c r="V10" s="333"/>
    </row>
    <row r="11" spans="1:29" x14ac:dyDescent="0.35">
      <c r="B11" s="515" t="s">
        <v>513</v>
      </c>
      <c r="C11" s="334"/>
      <c r="D11" s="334"/>
      <c r="E11" s="334"/>
      <c r="F11" s="334"/>
      <c r="G11" s="334"/>
      <c r="H11" s="334"/>
      <c r="I11" s="334"/>
      <c r="J11" s="334"/>
      <c r="K11" s="334"/>
      <c r="M11" s="333"/>
      <c r="N11" s="410" t="s">
        <v>505</v>
      </c>
      <c r="O11" s="506"/>
      <c r="P11" s="345"/>
      <c r="Q11" s="338"/>
      <c r="R11" s="333"/>
      <c r="S11" s="333"/>
      <c r="T11" s="333"/>
      <c r="U11" s="333"/>
      <c r="V11" s="333"/>
    </row>
    <row r="12" spans="1:29" x14ac:dyDescent="0.35">
      <c r="B12" s="334" t="s">
        <v>169</v>
      </c>
      <c r="C12" s="334"/>
      <c r="D12" s="334"/>
      <c r="E12" s="334"/>
      <c r="F12" s="334"/>
      <c r="G12" s="334"/>
      <c r="H12" s="334"/>
      <c r="I12" s="334"/>
      <c r="J12" s="334"/>
      <c r="K12" s="334"/>
      <c r="L12" s="340"/>
      <c r="M12" s="333"/>
      <c r="N12" s="410" t="s">
        <v>260</v>
      </c>
      <c r="O12" s="506"/>
      <c r="P12" s="345"/>
      <c r="Q12" s="338"/>
      <c r="R12" s="333"/>
      <c r="S12" s="333"/>
      <c r="T12" s="333"/>
      <c r="U12" s="333"/>
      <c r="V12" s="333"/>
    </row>
    <row r="13" spans="1:29" x14ac:dyDescent="0.35">
      <c r="B13" s="372" t="s">
        <v>346</v>
      </c>
      <c r="C13" s="334"/>
      <c r="D13" s="334"/>
      <c r="E13" s="334"/>
      <c r="F13" s="334"/>
      <c r="G13" s="334"/>
      <c r="H13" s="334"/>
      <c r="I13" s="334"/>
      <c r="J13" s="334"/>
      <c r="K13" s="334"/>
      <c r="M13" s="333"/>
      <c r="N13" s="410" t="s">
        <v>290</v>
      </c>
      <c r="O13" s="506"/>
      <c r="P13" s="345"/>
      <c r="Q13" s="338"/>
      <c r="R13" s="333"/>
      <c r="S13" s="333"/>
      <c r="T13" s="333"/>
      <c r="U13" s="333"/>
      <c r="V13" s="333"/>
    </row>
    <row r="14" spans="1:29" x14ac:dyDescent="0.35">
      <c r="B14" s="372" t="s">
        <v>309</v>
      </c>
      <c r="C14" s="334"/>
      <c r="D14" s="334"/>
      <c r="E14" s="334"/>
      <c r="F14" s="334"/>
      <c r="G14" s="334"/>
      <c r="H14" s="334"/>
      <c r="I14" s="334"/>
      <c r="J14" s="334"/>
      <c r="K14" s="334"/>
      <c r="M14" s="333"/>
      <c r="N14" s="410" t="s">
        <v>291</v>
      </c>
      <c r="O14" s="506"/>
      <c r="P14" s="345"/>
      <c r="Q14" s="338"/>
      <c r="R14" s="333"/>
      <c r="S14" s="333"/>
      <c r="T14" s="333"/>
      <c r="U14" s="333"/>
      <c r="V14" s="333"/>
    </row>
    <row r="15" spans="1:29" x14ac:dyDescent="0.35">
      <c r="B15" s="372"/>
      <c r="C15" s="334"/>
      <c r="D15" s="334"/>
      <c r="E15" s="334"/>
      <c r="F15" s="334"/>
      <c r="G15" s="334"/>
      <c r="H15" s="334"/>
      <c r="I15" s="334"/>
      <c r="J15" s="334"/>
      <c r="K15" s="334"/>
      <c r="M15" s="333"/>
      <c r="N15" s="410" t="s">
        <v>373</v>
      </c>
      <c r="O15" s="506"/>
      <c r="P15" s="345"/>
      <c r="Q15" s="338"/>
      <c r="R15" s="333"/>
      <c r="S15" s="333"/>
      <c r="T15" s="333"/>
      <c r="U15" s="333"/>
      <c r="V15" s="333"/>
    </row>
    <row r="16" spans="1:29" x14ac:dyDescent="0.35">
      <c r="B16" s="525" t="s">
        <v>261</v>
      </c>
      <c r="C16" s="522"/>
      <c r="D16" s="522"/>
      <c r="E16" s="522"/>
      <c r="F16" s="522"/>
      <c r="G16" s="522"/>
      <c r="H16" s="522"/>
      <c r="I16" s="522"/>
      <c r="J16" s="522"/>
      <c r="K16" s="522"/>
      <c r="M16" s="333"/>
      <c r="N16" s="410" t="s">
        <v>258</v>
      </c>
      <c r="O16" s="506"/>
      <c r="P16" s="345"/>
      <c r="Q16" s="338"/>
      <c r="R16" s="333"/>
      <c r="S16" s="333"/>
      <c r="T16" s="516"/>
      <c r="U16" s="517"/>
      <c r="V16" s="517"/>
      <c r="W16" s="517"/>
      <c r="X16" s="517"/>
      <c r="Y16" s="517"/>
      <c r="Z16" s="517"/>
      <c r="AA16" s="517"/>
      <c r="AB16" s="517"/>
      <c r="AC16" s="517"/>
    </row>
    <row r="17" spans="2:29" x14ac:dyDescent="0.35">
      <c r="B17" s="521" t="s">
        <v>347</v>
      </c>
      <c r="C17" s="522"/>
      <c r="D17" s="522"/>
      <c r="E17" s="522"/>
      <c r="F17" s="522"/>
      <c r="G17" s="522"/>
      <c r="H17" s="522"/>
      <c r="I17" s="522"/>
      <c r="J17" s="522"/>
      <c r="K17" s="522"/>
      <c r="M17" s="410"/>
      <c r="N17" s="410" t="s">
        <v>335</v>
      </c>
      <c r="O17" s="506"/>
      <c r="P17" s="345"/>
      <c r="Q17" s="338"/>
      <c r="R17" s="333"/>
      <c r="S17" s="333"/>
      <c r="T17" s="517"/>
      <c r="U17" s="517"/>
      <c r="V17" s="517"/>
      <c r="W17" s="517"/>
      <c r="X17" s="517"/>
      <c r="Y17" s="517"/>
      <c r="Z17" s="517"/>
      <c r="AA17" s="517"/>
      <c r="AB17" s="517"/>
      <c r="AC17" s="517"/>
    </row>
    <row r="18" spans="2:29" x14ac:dyDescent="0.35">
      <c r="B18" s="521" t="s">
        <v>348</v>
      </c>
      <c r="C18" s="522"/>
      <c r="D18" s="522"/>
      <c r="E18" s="522"/>
      <c r="F18" s="522"/>
      <c r="G18" s="522"/>
      <c r="H18" s="522"/>
      <c r="I18" s="522"/>
      <c r="J18" s="522"/>
      <c r="K18" s="522"/>
      <c r="M18" s="410"/>
      <c r="N18" s="410" t="s">
        <v>506</v>
      </c>
      <c r="O18" s="506"/>
      <c r="P18" s="345"/>
      <c r="Q18" s="338"/>
      <c r="R18" s="333"/>
      <c r="S18" s="333"/>
      <c r="T18" s="333"/>
      <c r="U18" s="333"/>
      <c r="V18" s="333"/>
    </row>
    <row r="19" spans="2:29" x14ac:dyDescent="0.35">
      <c r="B19" s="413"/>
      <c r="C19" s="414"/>
      <c r="D19" s="414"/>
      <c r="E19" s="414"/>
      <c r="F19" s="414"/>
      <c r="G19" s="414"/>
      <c r="H19" s="414"/>
      <c r="I19" s="414"/>
      <c r="J19" s="414"/>
      <c r="K19" s="414"/>
      <c r="M19" s="410"/>
      <c r="N19" s="410" t="s">
        <v>59</v>
      </c>
      <c r="O19" s="506"/>
      <c r="P19" s="345"/>
      <c r="Q19" s="338"/>
      <c r="R19" s="333"/>
      <c r="S19" s="333"/>
      <c r="T19" s="333"/>
      <c r="U19" s="333"/>
      <c r="V19" s="333"/>
    </row>
    <row r="20" spans="2:29" ht="21" customHeight="1" x14ac:dyDescent="0.35">
      <c r="B20" s="521" t="s">
        <v>494</v>
      </c>
      <c r="C20" s="522"/>
      <c r="D20" s="522"/>
      <c r="E20" s="522"/>
      <c r="F20" s="522"/>
      <c r="G20" s="522"/>
      <c r="H20" s="522"/>
      <c r="I20" s="522"/>
      <c r="J20" s="522"/>
      <c r="K20" s="522"/>
      <c r="L20" s="340"/>
      <c r="M20" s="410"/>
      <c r="N20" s="410" t="s">
        <v>66</v>
      </c>
      <c r="O20" s="506"/>
      <c r="P20" s="345"/>
      <c r="Q20" s="338"/>
      <c r="R20" s="333"/>
      <c r="S20" s="333"/>
      <c r="T20" s="333"/>
      <c r="U20" s="333"/>
      <c r="V20" s="333"/>
    </row>
    <row r="21" spans="2:29" x14ac:dyDescent="0.35">
      <c r="B21" s="479"/>
      <c r="M21" s="410"/>
      <c r="N21" s="410" t="s">
        <v>62</v>
      </c>
      <c r="O21" s="506"/>
      <c r="P21" s="345"/>
      <c r="Q21" s="338"/>
      <c r="R21" s="333"/>
      <c r="S21" s="341"/>
      <c r="T21" s="333"/>
      <c r="U21" s="333"/>
      <c r="V21" s="333"/>
    </row>
    <row r="22" spans="2:29" x14ac:dyDescent="0.35">
      <c r="B22" s="342" t="s">
        <v>31</v>
      </c>
      <c r="C22" s="343"/>
      <c r="D22" s="343"/>
      <c r="E22" s="343"/>
      <c r="F22" s="343"/>
      <c r="G22" s="343"/>
      <c r="H22" s="343"/>
      <c r="I22" s="343"/>
      <c r="J22" s="343"/>
      <c r="K22" s="343"/>
      <c r="M22" s="410"/>
      <c r="N22" s="410" t="s">
        <v>105</v>
      </c>
      <c r="O22" s="506"/>
      <c r="P22" s="345"/>
      <c r="Q22" s="338"/>
      <c r="R22" s="333"/>
      <c r="S22" s="333"/>
      <c r="T22" s="333"/>
      <c r="U22" s="333"/>
      <c r="V22" s="333"/>
    </row>
    <row r="23" spans="2:29" x14ac:dyDescent="0.35">
      <c r="B23" s="343"/>
      <c r="C23" s="343"/>
      <c r="D23" s="343"/>
      <c r="E23" s="343"/>
      <c r="F23" s="343"/>
      <c r="G23" s="343"/>
      <c r="H23" s="343"/>
      <c r="I23" s="343"/>
      <c r="J23" s="343"/>
      <c r="K23" s="343"/>
      <c r="M23" s="410"/>
      <c r="N23" s="410" t="s">
        <v>74</v>
      </c>
      <c r="O23" s="506"/>
      <c r="P23" s="345"/>
      <c r="Q23" s="338"/>
      <c r="R23" s="333"/>
      <c r="S23" s="333"/>
      <c r="T23" s="333"/>
      <c r="U23" s="333"/>
      <c r="V23" s="333"/>
    </row>
    <row r="24" spans="2:29" ht="12.75" customHeight="1" x14ac:dyDescent="0.35">
      <c r="B24" s="474" t="s">
        <v>515</v>
      </c>
      <c r="C24" s="415"/>
      <c r="D24" s="415"/>
      <c r="E24" s="415"/>
      <c r="F24" s="415"/>
      <c r="G24" s="415"/>
      <c r="H24" s="415"/>
      <c r="I24" s="415"/>
      <c r="J24" s="415"/>
      <c r="K24" s="415"/>
      <c r="M24" s="410"/>
      <c r="N24" s="410" t="s">
        <v>32</v>
      </c>
      <c r="O24" s="506"/>
      <c r="P24" s="345"/>
      <c r="Q24" s="338"/>
      <c r="R24" s="333"/>
      <c r="S24" s="333"/>
      <c r="T24" s="333"/>
      <c r="U24" s="333"/>
      <c r="V24" s="333"/>
    </row>
    <row r="25" spans="2:29" x14ac:dyDescent="0.35">
      <c r="B25" s="474" t="s">
        <v>516</v>
      </c>
      <c r="C25" s="415"/>
      <c r="D25" s="415"/>
      <c r="E25" s="415"/>
      <c r="F25" s="415"/>
      <c r="G25" s="415"/>
      <c r="H25" s="415"/>
      <c r="I25" s="415"/>
      <c r="J25" s="415"/>
      <c r="K25" s="415"/>
      <c r="M25" s="410"/>
      <c r="N25" s="410"/>
      <c r="O25" s="506"/>
      <c r="P25" s="345"/>
      <c r="Q25" s="338"/>
      <c r="R25" s="333"/>
      <c r="S25" s="333"/>
      <c r="T25" s="333"/>
      <c r="U25" s="333"/>
      <c r="V25" s="333"/>
    </row>
    <row r="26" spans="2:29" x14ac:dyDescent="0.35">
      <c r="B26" s="518" t="s">
        <v>495</v>
      </c>
      <c r="C26" s="519"/>
      <c r="D26" s="519"/>
      <c r="E26" s="519"/>
      <c r="F26" s="519"/>
      <c r="G26" s="519"/>
      <c r="H26" s="519"/>
      <c r="I26" s="519"/>
      <c r="J26" s="519"/>
      <c r="K26" s="519"/>
      <c r="M26" s="333"/>
      <c r="N26" s="410"/>
      <c r="O26" s="507"/>
      <c r="P26" s="345"/>
      <c r="Q26" s="338"/>
      <c r="R26" s="333"/>
      <c r="S26" s="333"/>
      <c r="T26" s="333"/>
      <c r="U26" s="333"/>
      <c r="V26" s="333"/>
    </row>
    <row r="27" spans="2:29" x14ac:dyDescent="0.35">
      <c r="B27" s="519"/>
      <c r="C27" s="519"/>
      <c r="D27" s="519"/>
      <c r="E27" s="519"/>
      <c r="F27" s="519"/>
      <c r="G27" s="519"/>
      <c r="H27" s="519"/>
      <c r="I27" s="519"/>
      <c r="J27" s="519"/>
      <c r="K27" s="519"/>
      <c r="M27" s="333"/>
      <c r="N27" s="307"/>
      <c r="O27" s="345"/>
      <c r="P27" s="345"/>
      <c r="Q27" s="338"/>
      <c r="R27" s="333"/>
      <c r="S27" s="333"/>
      <c r="T27" s="333"/>
      <c r="U27" s="333"/>
      <c r="V27" s="333"/>
    </row>
    <row r="28" spans="2:29" ht="50" customHeight="1" x14ac:dyDescent="0.35">
      <c r="B28" s="519"/>
      <c r="C28" s="519"/>
      <c r="D28" s="519"/>
      <c r="E28" s="519"/>
      <c r="F28" s="519"/>
      <c r="G28" s="519"/>
      <c r="H28" s="519"/>
      <c r="I28" s="519"/>
      <c r="J28" s="519"/>
      <c r="K28" s="519"/>
      <c r="M28" s="333"/>
      <c r="O28" s="346"/>
      <c r="P28" s="345"/>
      <c r="Q28" s="333"/>
      <c r="R28" s="333"/>
      <c r="S28" s="333"/>
      <c r="T28" s="333"/>
      <c r="U28" s="333"/>
      <c r="V28" s="333"/>
    </row>
    <row r="29" spans="2:29" ht="15" customHeight="1" x14ac:dyDescent="0.35">
      <c r="B29" s="416"/>
      <c r="C29" s="416"/>
      <c r="D29" s="416"/>
      <c r="E29" s="416"/>
      <c r="F29" s="416"/>
      <c r="G29" s="416"/>
      <c r="H29" s="416"/>
      <c r="I29" s="416"/>
      <c r="J29" s="416"/>
      <c r="K29" s="416"/>
      <c r="M29" s="333"/>
      <c r="N29" s="339"/>
      <c r="O29" s="345"/>
      <c r="P29" s="345"/>
      <c r="Q29" s="333"/>
      <c r="R29" s="333"/>
      <c r="S29" s="333"/>
      <c r="T29" s="333"/>
      <c r="U29" s="333"/>
      <c r="V29" s="333"/>
    </row>
    <row r="30" spans="2:29" x14ac:dyDescent="0.35">
      <c r="B30" s="520" t="s">
        <v>170</v>
      </c>
      <c r="C30" s="520"/>
      <c r="D30" s="520"/>
      <c r="E30" s="520"/>
      <c r="F30" s="520"/>
      <c r="G30" s="520"/>
      <c r="H30" s="520"/>
      <c r="I30" s="520"/>
      <c r="J30" s="520"/>
      <c r="K30" s="520"/>
      <c r="M30" s="333"/>
      <c r="O30" s="346"/>
      <c r="P30" s="345"/>
      <c r="Q30" s="333"/>
      <c r="R30" s="333"/>
      <c r="S30" s="333"/>
      <c r="T30" s="333"/>
      <c r="U30" s="333"/>
      <c r="V30" s="333"/>
    </row>
    <row r="31" spans="2:29" x14ac:dyDescent="0.35">
      <c r="B31" s="520"/>
      <c r="C31" s="520"/>
      <c r="D31" s="520"/>
      <c r="E31" s="520"/>
      <c r="F31" s="520"/>
      <c r="G31" s="520"/>
      <c r="H31" s="520"/>
      <c r="I31" s="520"/>
      <c r="J31" s="520"/>
      <c r="K31" s="520"/>
    </row>
    <row r="33" spans="2:19" x14ac:dyDescent="0.35">
      <c r="B33" s="523" t="s">
        <v>514</v>
      </c>
      <c r="C33" s="520"/>
      <c r="D33" s="520"/>
      <c r="E33" s="520"/>
      <c r="F33" s="520"/>
      <c r="G33" s="520"/>
      <c r="H33" s="520"/>
      <c r="I33" s="520"/>
      <c r="J33" s="520"/>
      <c r="K33" s="520"/>
      <c r="S33" s="341"/>
    </row>
    <row r="34" spans="2:19" x14ac:dyDescent="0.35">
      <c r="B34" s="520"/>
      <c r="C34" s="520"/>
      <c r="D34" s="520"/>
      <c r="E34" s="520"/>
      <c r="F34" s="520"/>
      <c r="G34" s="520"/>
      <c r="H34" s="520"/>
      <c r="I34" s="520"/>
      <c r="J34" s="520"/>
      <c r="K34" s="520"/>
    </row>
    <row r="36" spans="2:19" x14ac:dyDescent="0.35">
      <c r="N36" s="343"/>
    </row>
    <row r="37" spans="2:19" x14ac:dyDescent="0.35">
      <c r="N37" s="343"/>
    </row>
    <row r="38" spans="2:19" x14ac:dyDescent="0.35">
      <c r="N38" s="343"/>
    </row>
    <row r="39" spans="2:19" x14ac:dyDescent="0.35">
      <c r="N39" s="343"/>
    </row>
    <row r="40" spans="2:19" x14ac:dyDescent="0.35">
      <c r="N40" s="343"/>
    </row>
    <row r="41" spans="2:19" x14ac:dyDescent="0.35">
      <c r="M41" s="343"/>
      <c r="N41" s="343"/>
      <c r="O41" s="343"/>
    </row>
    <row r="42" spans="2:19" x14ac:dyDescent="0.35">
      <c r="M42" s="343"/>
      <c r="N42" s="343"/>
      <c r="O42" s="343"/>
    </row>
    <row r="43" spans="2:19" x14ac:dyDescent="0.35">
      <c r="M43" s="343"/>
      <c r="O43" s="343"/>
    </row>
    <row r="44" spans="2:19" x14ac:dyDescent="0.35">
      <c r="L44" s="344"/>
      <c r="M44" s="343"/>
      <c r="O44" s="343"/>
    </row>
    <row r="45" spans="2:19" x14ac:dyDescent="0.35">
      <c r="L45" s="343"/>
      <c r="M45" s="343"/>
      <c r="O45" s="343"/>
    </row>
    <row r="46" spans="2:19" x14ac:dyDescent="0.35">
      <c r="L46" s="343"/>
      <c r="M46" s="343"/>
      <c r="O46" s="343"/>
    </row>
    <row r="47" spans="2:19" x14ac:dyDescent="0.35">
      <c r="L47" s="343"/>
      <c r="M47" s="343"/>
      <c r="O47" s="343"/>
    </row>
    <row r="48" spans="2:19" x14ac:dyDescent="0.35">
      <c r="L48" s="343"/>
    </row>
    <row r="49" spans="12:12" x14ac:dyDescent="0.35">
      <c r="L49" s="343"/>
    </row>
    <row r="50" spans="12:12" x14ac:dyDescent="0.35">
      <c r="L50" s="343"/>
    </row>
  </sheetData>
  <sheetProtection sheet="1" selectLockedCells="1"/>
  <mergeCells count="13">
    <mergeCell ref="B33:K34"/>
    <mergeCell ref="I1:K1"/>
    <mergeCell ref="B16:K16"/>
    <mergeCell ref="I2:J2"/>
    <mergeCell ref="B3:K3"/>
    <mergeCell ref="B4:K4"/>
    <mergeCell ref="D5:E5"/>
    <mergeCell ref="T16:AC17"/>
    <mergeCell ref="B26:K28"/>
    <mergeCell ref="B30:K31"/>
    <mergeCell ref="B17:K17"/>
    <mergeCell ref="B20:K20"/>
    <mergeCell ref="B18:K18"/>
  </mergeCells>
  <hyperlinks>
    <hyperlink ref="Q8:S8" location="'Indikaattorit- maksatus'!Tulostusalue" display="Indikaattorit - maksatus" xr:uid="{00000000-0004-0000-0000-000000000000}"/>
    <hyperlink ref="N5" location="'Hakijan tiedot'!A1" display="Hakijan tiedot" xr:uid="{E9512A8C-BA0B-4E2D-8A3B-8504D513D708}"/>
    <hyperlink ref="N6" location="'3v EU-rahoitus'!A1" display="3v EU-rahoitus" xr:uid="{75535B1E-47EC-44F4-81C0-7044308487EB}"/>
    <hyperlink ref="N8" location="Yhteistyötahot!A1" display="Yhteistyötahot" xr:uid="{B5ABF75C-388B-4133-8F6C-25027B483F1F}"/>
    <hyperlink ref="N9" location="Suunnitelma!A1" display="Suunnitelma" xr:uid="{D1D47539-9883-4A09-86AF-655357D6B221}"/>
    <hyperlink ref="N10" location="Aikataulu!A1" display="Aikataulu" xr:uid="{7CF3C08B-EE66-4D0B-BFAD-47FAFA112732}"/>
    <hyperlink ref="N11" location="'Toimien tyypit ja teemat'!A1" display="Toimien tyypit ja teemat" xr:uid="{CBE12ED6-74C5-4292-9897-1CE149B24F52}"/>
    <hyperlink ref="N12" location="'Indikaattorit ET 1'!A1" display="Indikaattorit ET 1" xr:uid="{4CD9147A-36F8-4F20-8159-C2616919913D}"/>
    <hyperlink ref="N13" location="'Indikaattorit ET 2'!A1" display="Indikaattorit ET 2" xr:uid="{EE7D2DAE-C528-4EC1-AA5E-B6010CD7F036}"/>
    <hyperlink ref="N14" location="'Indikaattorit ET 3'!A1" display="Indikaattorit ET 3" xr:uid="{73299CDE-C4A6-4CED-BD4E-1F45ECA84D1C}"/>
    <hyperlink ref="N7" location="'Siirron saajat'!A1" display="Siirron saajat" xr:uid="{A0947C01-5F52-475A-BAD6-A14F105AD94D}"/>
    <hyperlink ref="N15" location="'Horisont. periaatteet'!A1" display="Horisontaaliset periaattet" xr:uid="{0FF676E1-1801-4F86-8AD7-727C8D0AA182}"/>
    <hyperlink ref="N16" location="'Budjetin perustiedot'!A1" display="Budjetin perustiedot" xr:uid="{B2D6DB9C-0293-4C36-8EF5-3EA94482F948}"/>
    <hyperlink ref="N18" location="'Tosiasiallinen palkkakust.'!A1" display="Tosiasiallie palkkakustannukset" xr:uid="{019986CA-5313-4127-8F18-EBCD5A745201}"/>
    <hyperlink ref="N19" location="'Muut henkilöstökustannukset'!A1" display="Muut henkilöstökustannukset" xr:uid="{58D758BE-3256-431A-A2B7-D60C9625829D}"/>
    <hyperlink ref="N20" location="'Hankkeen kustannukset'!A1" display="Hankkeen kustannukset" xr:uid="{6925C602-ACF4-4BBD-B17A-2CF3C10D34DD}"/>
    <hyperlink ref="N21" location="Rahoitus!A1" display="Rahoitus" xr:uid="{CE99ACE9-1983-4591-9D4B-7FE51F0BD9BD}"/>
    <hyperlink ref="N23" location="Ennakot!A1" display="Ennakot" xr:uid="{126AC7BF-DEE4-4C51-ACDC-28DA5BFA98D2}"/>
    <hyperlink ref="N24" location="Allekirjoitus!A1" display="Allekirjoitus" xr:uid="{EAE39CB8-2FD8-49A9-A292-31E7535DB728}"/>
    <hyperlink ref="N22" location="'EU-rahoitusosuus'!A1" display="EU-rahoitusosuus" xr:uid="{51365803-8466-48B8-A880-E416451E9276}"/>
    <hyperlink ref="N17" location="'Palkkakust. yksikkökustannukset'!A1" display="Palkkakustannusten yksikkökustannukset" xr:uid="{A40E943B-35C6-49A9-A441-C17E39842B6A}"/>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15EF5-32A6-4741-9D76-6B36909BA5A1}">
  <dimension ref="A1:Z43"/>
  <sheetViews>
    <sheetView showGridLines="0" zoomScaleNormal="100" workbookViewId="0">
      <selection activeCell="R3" sqref="R3:T3"/>
    </sheetView>
  </sheetViews>
  <sheetFormatPr defaultColWidth="9.23046875" defaultRowHeight="10" x14ac:dyDescent="0.2"/>
  <cols>
    <col min="1" max="1" width="2.765625" style="417" customWidth="1"/>
    <col min="2" max="2" width="2.69140625" style="417" customWidth="1"/>
    <col min="3" max="3" width="8.84375" style="417" customWidth="1"/>
    <col min="4" max="4" width="11" style="421" customWidth="1"/>
    <col min="5" max="5" width="2.765625" style="417" customWidth="1"/>
    <col min="6" max="6" width="11" style="420" customWidth="1"/>
    <col min="7" max="7" width="2.765625" style="417" customWidth="1"/>
    <col min="8" max="8" width="11" style="420" customWidth="1"/>
    <col min="9" max="9" width="2.765625" style="417" customWidth="1"/>
    <col min="10" max="10" width="8.3046875" style="420" customWidth="1"/>
    <col min="11" max="11" width="2.765625" style="417" customWidth="1"/>
    <col min="12" max="12" width="8.3046875" style="420" customWidth="1"/>
    <col min="13" max="14" width="2.765625" style="417" customWidth="1"/>
    <col min="15" max="15" width="8.3046875" style="417" customWidth="1"/>
    <col min="16" max="16" width="3.84375" style="417" customWidth="1"/>
    <col min="17" max="16384" width="9.23046875" style="417"/>
  </cols>
  <sheetData>
    <row r="1" spans="1:26" ht="16" customHeight="1" x14ac:dyDescent="0.2">
      <c r="A1" s="422" t="s">
        <v>196</v>
      </c>
      <c r="B1" s="422"/>
      <c r="C1" s="422"/>
      <c r="E1" s="419"/>
      <c r="F1" s="418"/>
      <c r="G1" s="419"/>
      <c r="H1" s="418"/>
      <c r="I1" s="419"/>
      <c r="J1" s="418"/>
      <c r="K1" s="419"/>
      <c r="L1" s="418"/>
      <c r="M1" s="419"/>
      <c r="N1" s="419"/>
      <c r="O1" s="419"/>
    </row>
    <row r="2" spans="1:26" ht="62.5" customHeight="1" x14ac:dyDescent="0.35">
      <c r="B2" s="658" t="s">
        <v>379</v>
      </c>
      <c r="C2" s="658"/>
      <c r="D2" s="658"/>
      <c r="E2" s="658"/>
      <c r="F2" s="658"/>
      <c r="G2" s="658"/>
      <c r="H2" s="658"/>
      <c r="I2" s="658"/>
      <c r="J2" s="658"/>
      <c r="K2" s="658"/>
      <c r="L2" s="658"/>
      <c r="M2" s="658"/>
      <c r="N2" s="658"/>
      <c r="O2" s="658"/>
      <c r="P2" s="658"/>
      <c r="Q2" s="428"/>
      <c r="U2" s="423"/>
      <c r="V2" s="423"/>
      <c r="W2" s="423"/>
      <c r="X2" s="423"/>
      <c r="Y2" s="423"/>
      <c r="Z2" s="423"/>
    </row>
    <row r="3" spans="1:26" ht="15.5" x14ac:dyDescent="0.35">
      <c r="B3" s="442"/>
      <c r="C3" s="437"/>
      <c r="D3" s="659"/>
      <c r="E3" s="659"/>
      <c r="F3" s="659"/>
      <c r="G3" s="659"/>
      <c r="H3" s="659"/>
      <c r="I3" s="659"/>
      <c r="J3" s="659"/>
      <c r="K3" s="659"/>
      <c r="L3" s="659"/>
      <c r="M3" s="659"/>
      <c r="N3" s="453"/>
      <c r="O3" s="445"/>
      <c r="P3" s="438"/>
      <c r="Q3" s="429"/>
      <c r="R3" s="530" t="s">
        <v>75</v>
      </c>
      <c r="S3" s="531"/>
      <c r="T3" s="532"/>
      <c r="U3" s="444"/>
      <c r="V3" s="444"/>
      <c r="W3" s="444"/>
      <c r="X3" s="444"/>
      <c r="Y3" s="444"/>
      <c r="Z3" s="444"/>
    </row>
    <row r="4" spans="1:26" ht="15.5" x14ac:dyDescent="0.35">
      <c r="B4" s="424"/>
      <c r="C4" s="425"/>
      <c r="D4" s="427" t="s">
        <v>193</v>
      </c>
      <c r="E4" s="427"/>
      <c r="F4" s="427"/>
      <c r="G4" s="427"/>
      <c r="H4" s="427"/>
      <c r="I4" s="427"/>
      <c r="J4" s="427"/>
      <c r="K4" s="427"/>
      <c r="L4" s="427"/>
      <c r="M4" s="427"/>
      <c r="N4" s="427"/>
      <c r="O4" s="441"/>
      <c r="P4" s="426"/>
      <c r="Q4" s="429"/>
      <c r="R4" s="429"/>
      <c r="S4" s="429"/>
      <c r="T4" s="429"/>
      <c r="U4" s="444"/>
      <c r="V4" s="444"/>
      <c r="W4" s="444"/>
      <c r="X4" s="444"/>
      <c r="Y4" s="444"/>
      <c r="Z4" s="444"/>
    </row>
    <row r="5" spans="1:26" ht="15.5" x14ac:dyDescent="0.35">
      <c r="B5" s="424"/>
      <c r="C5" s="425"/>
      <c r="D5" s="441"/>
      <c r="E5" s="446"/>
      <c r="F5" s="447"/>
      <c r="G5" s="446"/>
      <c r="H5" s="447"/>
      <c r="I5" s="446"/>
      <c r="J5" s="462"/>
      <c r="K5" s="447"/>
      <c r="L5" s="447"/>
      <c r="M5" s="446"/>
      <c r="N5" s="446"/>
      <c r="O5" s="446"/>
      <c r="P5" s="426"/>
      <c r="Q5" s="429"/>
      <c r="R5" s="444"/>
      <c r="S5" s="444"/>
      <c r="T5" s="444"/>
      <c r="U5" s="444"/>
      <c r="V5" s="444"/>
      <c r="W5" s="444"/>
      <c r="X5" s="444"/>
      <c r="Y5" s="444"/>
      <c r="Z5" s="444"/>
    </row>
    <row r="6" spans="1:26" ht="15.5" x14ac:dyDescent="0.35">
      <c r="B6" s="424"/>
      <c r="C6" s="430" t="s">
        <v>461</v>
      </c>
      <c r="D6" s="448"/>
      <c r="E6" s="425"/>
      <c r="F6" s="449"/>
      <c r="G6" s="425"/>
      <c r="H6" s="449"/>
      <c r="I6" s="425"/>
      <c r="J6" s="449"/>
      <c r="K6" s="449"/>
      <c r="L6" s="449"/>
      <c r="M6" s="425"/>
      <c r="N6" s="425"/>
      <c r="O6" s="456"/>
      <c r="P6" s="426"/>
      <c r="Q6" s="429"/>
      <c r="R6" s="444"/>
      <c r="S6" s="444"/>
      <c r="T6" s="444"/>
      <c r="U6" s="444"/>
      <c r="V6" s="444"/>
      <c r="W6" s="444"/>
      <c r="X6" s="444"/>
      <c r="Y6" s="444"/>
      <c r="Z6" s="444"/>
    </row>
    <row r="7" spans="1:26" ht="15.5" x14ac:dyDescent="0.35">
      <c r="B7" s="424"/>
      <c r="C7" s="425"/>
      <c r="D7" s="430"/>
      <c r="E7" s="425"/>
      <c r="F7" s="449"/>
      <c r="G7" s="425"/>
      <c r="H7" s="449"/>
      <c r="I7" s="425"/>
      <c r="J7" s="449"/>
      <c r="K7" s="449"/>
      <c r="L7" s="449"/>
      <c r="M7" s="425"/>
      <c r="N7" s="425"/>
      <c r="O7" s="450"/>
      <c r="P7" s="426"/>
      <c r="Q7" s="429"/>
      <c r="R7" s="444"/>
      <c r="S7" s="444"/>
      <c r="T7" s="444"/>
      <c r="U7" s="444"/>
      <c r="V7" s="444"/>
      <c r="W7" s="444"/>
      <c r="X7" s="444"/>
      <c r="Y7" s="444"/>
      <c r="Z7" s="444"/>
    </row>
    <row r="8" spans="1:26" ht="15.5" x14ac:dyDescent="0.35">
      <c r="B8" s="424"/>
      <c r="C8" s="425"/>
      <c r="D8" s="441"/>
      <c r="E8" s="446"/>
      <c r="F8" s="447"/>
      <c r="G8" s="446"/>
      <c r="H8" s="447"/>
      <c r="I8" s="446"/>
      <c r="J8" s="447"/>
      <c r="K8" s="447"/>
      <c r="L8" s="447"/>
      <c r="M8" s="446"/>
      <c r="N8" s="446"/>
      <c r="O8" s="446"/>
      <c r="P8" s="426"/>
      <c r="Q8" s="429"/>
      <c r="R8" s="423"/>
      <c r="S8" s="423"/>
      <c r="T8" s="423"/>
      <c r="U8" s="423"/>
      <c r="V8" s="423"/>
      <c r="W8" s="423"/>
      <c r="X8" s="423"/>
      <c r="Y8" s="423"/>
      <c r="Z8" s="423"/>
    </row>
    <row r="9" spans="1:26" ht="15.5" x14ac:dyDescent="0.35">
      <c r="B9" s="424"/>
      <c r="C9" s="430" t="s">
        <v>460</v>
      </c>
      <c r="D9" s="448"/>
      <c r="E9" s="425"/>
      <c r="F9" s="449"/>
      <c r="G9" s="425"/>
      <c r="H9" s="449"/>
      <c r="I9" s="425"/>
      <c r="J9" s="449"/>
      <c r="K9" s="449"/>
      <c r="L9" s="449"/>
      <c r="M9" s="425"/>
      <c r="N9" s="425"/>
      <c r="O9" s="456"/>
      <c r="P9" s="426"/>
      <c r="Q9" s="429"/>
      <c r="R9" s="423"/>
      <c r="S9" s="423"/>
      <c r="T9" s="423"/>
      <c r="U9" s="423"/>
      <c r="V9" s="423"/>
      <c r="W9" s="423"/>
      <c r="X9" s="423"/>
      <c r="Y9" s="423"/>
      <c r="Z9" s="423"/>
    </row>
    <row r="10" spans="1:26" ht="15.5" x14ac:dyDescent="0.35">
      <c r="B10" s="424"/>
      <c r="C10" s="425"/>
      <c r="D10" s="430"/>
      <c r="E10" s="425"/>
      <c r="F10" s="449"/>
      <c r="G10" s="425"/>
      <c r="H10" s="449"/>
      <c r="I10" s="425"/>
      <c r="J10" s="449"/>
      <c r="K10" s="449"/>
      <c r="L10" s="449"/>
      <c r="M10" s="425"/>
      <c r="N10" s="425"/>
      <c r="O10" s="450"/>
      <c r="P10" s="426"/>
      <c r="Q10" s="429"/>
      <c r="R10" s="423"/>
      <c r="S10" s="423"/>
      <c r="T10" s="423"/>
      <c r="U10" s="423"/>
      <c r="V10" s="423"/>
      <c r="W10" s="423"/>
      <c r="X10" s="423"/>
      <c r="Y10" s="423"/>
      <c r="Z10" s="423"/>
    </row>
    <row r="11" spans="1:26" ht="15.5" x14ac:dyDescent="0.35">
      <c r="B11" s="424"/>
      <c r="C11" s="425"/>
      <c r="D11" s="441"/>
      <c r="E11" s="446"/>
      <c r="F11" s="447"/>
      <c r="G11" s="446"/>
      <c r="H11" s="447"/>
      <c r="I11" s="446"/>
      <c r="J11" s="447"/>
      <c r="K11" s="447"/>
      <c r="L11" s="447"/>
      <c r="M11" s="446"/>
      <c r="N11" s="446"/>
      <c r="O11" s="446"/>
      <c r="P11" s="426"/>
      <c r="Q11" s="429"/>
      <c r="R11" s="423"/>
      <c r="S11" s="423"/>
      <c r="T11" s="423"/>
      <c r="U11" s="423"/>
      <c r="V11" s="423"/>
      <c r="W11" s="423"/>
      <c r="X11" s="423"/>
      <c r="Y11" s="423"/>
      <c r="Z11" s="423"/>
    </row>
    <row r="12" spans="1:26" ht="15.5" x14ac:dyDescent="0.35">
      <c r="B12" s="424"/>
      <c r="C12" s="430" t="s">
        <v>459</v>
      </c>
      <c r="D12" s="448"/>
      <c r="E12" s="425"/>
      <c r="F12" s="449"/>
      <c r="G12" s="425"/>
      <c r="H12" s="449"/>
      <c r="I12" s="425"/>
      <c r="J12" s="449"/>
      <c r="K12" s="449"/>
      <c r="L12" s="449"/>
      <c r="M12" s="425"/>
      <c r="N12" s="425"/>
      <c r="O12" s="456"/>
      <c r="P12" s="426"/>
      <c r="Q12" s="429"/>
      <c r="R12" s="423"/>
      <c r="S12" s="423"/>
      <c r="T12" s="423"/>
      <c r="U12" s="423"/>
      <c r="V12" s="423"/>
      <c r="W12" s="423"/>
      <c r="X12" s="423"/>
      <c r="Y12" s="423"/>
      <c r="Z12" s="423"/>
    </row>
    <row r="13" spans="1:26" ht="15.5" x14ac:dyDescent="0.35">
      <c r="B13" s="424"/>
      <c r="C13" s="425"/>
      <c r="D13" s="430"/>
      <c r="E13" s="425"/>
      <c r="F13" s="449"/>
      <c r="G13" s="425"/>
      <c r="H13" s="449"/>
      <c r="I13" s="425"/>
      <c r="J13" s="449"/>
      <c r="K13" s="449"/>
      <c r="L13" s="449"/>
      <c r="M13" s="425"/>
      <c r="N13" s="425"/>
      <c r="O13" s="450"/>
      <c r="P13" s="426"/>
      <c r="Q13" s="429"/>
      <c r="R13" s="423"/>
      <c r="S13" s="423"/>
      <c r="T13" s="423"/>
      <c r="U13" s="423"/>
      <c r="V13" s="423"/>
      <c r="W13" s="423"/>
      <c r="X13" s="423"/>
      <c r="Y13" s="423"/>
      <c r="Z13" s="423"/>
    </row>
    <row r="14" spans="1:26" ht="15.5" x14ac:dyDescent="0.35">
      <c r="B14" s="424"/>
      <c r="C14" s="425"/>
      <c r="D14" s="441"/>
      <c r="E14" s="446"/>
      <c r="F14" s="447"/>
      <c r="G14" s="446"/>
      <c r="H14" s="447"/>
      <c r="I14" s="446"/>
      <c r="J14" s="447"/>
      <c r="K14" s="447"/>
      <c r="L14" s="447"/>
      <c r="M14" s="446"/>
      <c r="N14" s="446"/>
      <c r="O14" s="446"/>
      <c r="P14" s="426"/>
      <c r="Q14" s="429"/>
      <c r="R14" s="423"/>
      <c r="S14" s="423"/>
      <c r="T14" s="423"/>
      <c r="U14" s="423"/>
      <c r="V14" s="423"/>
      <c r="W14" s="423"/>
      <c r="X14" s="423"/>
      <c r="Y14" s="423"/>
      <c r="Z14" s="423"/>
    </row>
    <row r="15" spans="1:26" ht="15.5" x14ac:dyDescent="0.35">
      <c r="B15" s="424"/>
      <c r="C15" s="430" t="s">
        <v>458</v>
      </c>
      <c r="D15" s="448"/>
      <c r="E15" s="425"/>
      <c r="F15" s="449"/>
      <c r="G15" s="425"/>
      <c r="H15" s="449"/>
      <c r="I15" s="425"/>
      <c r="J15" s="449"/>
      <c r="K15" s="449"/>
      <c r="L15" s="449"/>
      <c r="M15" s="425"/>
      <c r="N15" s="425"/>
      <c r="O15" s="456"/>
      <c r="P15" s="426"/>
      <c r="Q15" s="429"/>
      <c r="R15" s="423"/>
      <c r="S15" s="423"/>
      <c r="T15" s="423"/>
      <c r="U15" s="423"/>
      <c r="V15" s="423"/>
      <c r="W15" s="423"/>
      <c r="X15" s="423"/>
      <c r="Y15" s="423"/>
      <c r="Z15" s="423"/>
    </row>
    <row r="16" spans="1:26" ht="15.5" x14ac:dyDescent="0.35">
      <c r="B16" s="424"/>
      <c r="C16" s="425"/>
      <c r="D16" s="430"/>
      <c r="E16" s="425"/>
      <c r="F16" s="449"/>
      <c r="G16" s="425"/>
      <c r="H16" s="449"/>
      <c r="I16" s="425"/>
      <c r="J16" s="449"/>
      <c r="K16" s="449"/>
      <c r="L16" s="449"/>
      <c r="M16" s="425"/>
      <c r="N16" s="425"/>
      <c r="O16" s="450"/>
      <c r="P16" s="426"/>
      <c r="Q16" s="429"/>
      <c r="R16" s="423"/>
      <c r="S16" s="423"/>
      <c r="T16" s="423"/>
      <c r="U16" s="423"/>
      <c r="V16" s="423"/>
      <c r="W16" s="423"/>
      <c r="X16" s="423"/>
      <c r="Y16" s="423"/>
      <c r="Z16" s="423"/>
    </row>
    <row r="17" spans="2:26" ht="15.5" x14ac:dyDescent="0.35">
      <c r="B17" s="424"/>
      <c r="C17" s="425"/>
      <c r="D17" s="430"/>
      <c r="E17" s="425"/>
      <c r="F17" s="449"/>
      <c r="G17" s="425"/>
      <c r="H17" s="449"/>
      <c r="I17" s="425"/>
      <c r="J17" s="449"/>
      <c r="K17" s="425"/>
      <c r="L17" s="449"/>
      <c r="M17" s="425"/>
      <c r="N17" s="425"/>
      <c r="O17" s="431"/>
      <c r="P17" s="426"/>
      <c r="Q17" s="423"/>
      <c r="R17" s="423"/>
      <c r="S17" s="423"/>
      <c r="T17" s="423"/>
      <c r="U17" s="423"/>
      <c r="V17" s="423"/>
      <c r="W17" s="423"/>
      <c r="X17" s="423"/>
      <c r="Y17" s="423"/>
      <c r="Z17" s="423"/>
    </row>
    <row r="18" spans="2:26" ht="15.5" x14ac:dyDescent="0.35">
      <c r="B18" s="424"/>
      <c r="C18" s="620" t="s">
        <v>457</v>
      </c>
      <c r="D18" s="620"/>
      <c r="E18" s="620"/>
      <c r="F18" s="620"/>
      <c r="G18" s="620"/>
      <c r="H18" s="620"/>
      <c r="I18" s="620"/>
      <c r="J18" s="620"/>
      <c r="K18" s="620"/>
      <c r="L18" s="620"/>
      <c r="M18" s="620"/>
      <c r="N18" s="452"/>
      <c r="O18" s="459"/>
      <c r="P18" s="426"/>
      <c r="Q18" s="423"/>
      <c r="R18" s="423"/>
      <c r="S18" s="423"/>
      <c r="T18" s="423"/>
      <c r="U18" s="423"/>
      <c r="V18" s="423"/>
      <c r="W18" s="423"/>
      <c r="X18" s="423"/>
      <c r="Y18" s="423"/>
      <c r="Z18" s="423"/>
    </row>
    <row r="19" spans="2:26" ht="15.5" x14ac:dyDescent="0.35">
      <c r="B19" s="424"/>
      <c r="C19" s="620"/>
      <c r="D19" s="620"/>
      <c r="E19" s="620"/>
      <c r="F19" s="620"/>
      <c r="G19" s="620"/>
      <c r="H19" s="620"/>
      <c r="I19" s="620"/>
      <c r="J19" s="620"/>
      <c r="K19" s="620"/>
      <c r="L19" s="620"/>
      <c r="M19" s="620"/>
      <c r="N19" s="452"/>
      <c r="O19" s="431"/>
      <c r="P19" s="426"/>
      <c r="Q19" s="423"/>
      <c r="R19" s="423"/>
      <c r="S19" s="423"/>
      <c r="T19" s="423"/>
      <c r="U19" s="423"/>
      <c r="V19" s="423"/>
      <c r="W19" s="423"/>
      <c r="X19" s="423"/>
      <c r="Y19" s="423"/>
      <c r="Z19" s="423"/>
    </row>
    <row r="20" spans="2:26" ht="15.5" x14ac:dyDescent="0.35">
      <c r="B20" s="424"/>
      <c r="C20" s="620"/>
      <c r="D20" s="620"/>
      <c r="E20" s="620"/>
      <c r="F20" s="620"/>
      <c r="G20" s="620"/>
      <c r="H20" s="620"/>
      <c r="I20" s="620"/>
      <c r="J20" s="620"/>
      <c r="K20" s="620"/>
      <c r="L20" s="620"/>
      <c r="M20" s="620"/>
      <c r="N20" s="425"/>
      <c r="O20" s="431"/>
      <c r="P20" s="426"/>
      <c r="Q20" s="423"/>
      <c r="R20" s="423"/>
      <c r="S20" s="423"/>
      <c r="T20" s="423"/>
      <c r="U20" s="423"/>
      <c r="V20" s="423"/>
      <c r="W20" s="423"/>
      <c r="X20" s="423"/>
      <c r="Y20" s="423"/>
      <c r="Z20" s="423"/>
    </row>
    <row r="21" spans="2:26" ht="15.5" x14ac:dyDescent="0.35">
      <c r="B21" s="424"/>
      <c r="C21" s="432"/>
      <c r="D21" s="432"/>
      <c r="E21" s="432"/>
      <c r="F21" s="432"/>
      <c r="G21" s="432"/>
      <c r="H21" s="432"/>
      <c r="I21" s="432"/>
      <c r="J21" s="432"/>
      <c r="K21" s="432"/>
      <c r="L21" s="432"/>
      <c r="M21" s="432"/>
      <c r="N21" s="425"/>
      <c r="O21" s="431"/>
      <c r="P21" s="426"/>
      <c r="Q21" s="423"/>
      <c r="R21" s="423"/>
      <c r="S21" s="423"/>
      <c r="T21" s="423"/>
      <c r="U21" s="423"/>
      <c r="V21" s="423"/>
      <c r="W21" s="423"/>
      <c r="X21" s="423"/>
      <c r="Y21" s="423"/>
      <c r="Z21" s="423"/>
    </row>
    <row r="22" spans="2:26" ht="15.5" x14ac:dyDescent="0.35">
      <c r="B22" s="424"/>
      <c r="C22" s="425"/>
      <c r="D22" s="430"/>
      <c r="E22" s="425"/>
      <c r="F22" s="449"/>
      <c r="G22" s="425"/>
      <c r="H22" s="449"/>
      <c r="I22" s="425"/>
      <c r="J22" s="449"/>
      <c r="K22" s="425"/>
      <c r="L22" s="449"/>
      <c r="M22" s="425"/>
      <c r="N22" s="425"/>
      <c r="O22" s="431"/>
      <c r="P22" s="426"/>
      <c r="Q22" s="423"/>
      <c r="R22" s="423"/>
      <c r="S22" s="423"/>
      <c r="T22" s="423"/>
      <c r="U22" s="423"/>
      <c r="V22" s="423"/>
      <c r="W22" s="423"/>
      <c r="X22" s="423"/>
      <c r="Y22" s="423"/>
      <c r="Z22" s="423"/>
    </row>
    <row r="23" spans="2:26" ht="15.5" x14ac:dyDescent="0.35">
      <c r="B23" s="424"/>
      <c r="C23" s="620" t="s">
        <v>456</v>
      </c>
      <c r="D23" s="620"/>
      <c r="E23" s="620"/>
      <c r="F23" s="620"/>
      <c r="G23" s="620"/>
      <c r="H23" s="620"/>
      <c r="I23" s="620"/>
      <c r="J23" s="620"/>
      <c r="K23" s="620"/>
      <c r="L23" s="620"/>
      <c r="M23" s="620"/>
      <c r="N23" s="452"/>
      <c r="O23" s="459"/>
      <c r="P23" s="426"/>
      <c r="Q23" s="423"/>
      <c r="R23" s="423"/>
      <c r="S23" s="423"/>
      <c r="T23" s="423"/>
      <c r="U23" s="423"/>
      <c r="V23" s="423"/>
      <c r="W23" s="423"/>
      <c r="X23" s="423"/>
      <c r="Y23" s="423"/>
      <c r="Z23" s="423"/>
    </row>
    <row r="24" spans="2:26" ht="15.5" x14ac:dyDescent="0.35">
      <c r="B24" s="424"/>
      <c r="C24" s="620"/>
      <c r="D24" s="620"/>
      <c r="E24" s="620"/>
      <c r="F24" s="620"/>
      <c r="G24" s="620"/>
      <c r="H24" s="620"/>
      <c r="I24" s="620"/>
      <c r="J24" s="620"/>
      <c r="K24" s="620"/>
      <c r="L24" s="620"/>
      <c r="M24" s="620"/>
      <c r="N24" s="452"/>
      <c r="O24" s="431"/>
      <c r="P24" s="426"/>
      <c r="Q24" s="423"/>
      <c r="R24" s="423"/>
      <c r="S24" s="423"/>
      <c r="T24" s="423"/>
      <c r="U24" s="423"/>
      <c r="V24" s="423"/>
      <c r="W24" s="423"/>
      <c r="X24" s="423"/>
      <c r="Y24" s="423"/>
      <c r="Z24" s="423"/>
    </row>
    <row r="25" spans="2:26" ht="15.5" x14ac:dyDescent="0.35">
      <c r="B25" s="424"/>
      <c r="C25" s="620"/>
      <c r="D25" s="620"/>
      <c r="E25" s="620"/>
      <c r="F25" s="620"/>
      <c r="G25" s="620"/>
      <c r="H25" s="620"/>
      <c r="I25" s="620"/>
      <c r="J25" s="620"/>
      <c r="K25" s="620"/>
      <c r="L25" s="620"/>
      <c r="M25" s="620"/>
      <c r="N25" s="425"/>
      <c r="O25" s="431"/>
      <c r="P25" s="426"/>
      <c r="Q25" s="423"/>
      <c r="R25" s="423"/>
      <c r="S25" s="423"/>
      <c r="T25" s="423"/>
      <c r="U25" s="423"/>
      <c r="V25" s="423"/>
      <c r="W25" s="423"/>
      <c r="X25" s="423"/>
      <c r="Y25" s="423"/>
      <c r="Z25" s="423"/>
    </row>
    <row r="26" spans="2:26" ht="15.5" x14ac:dyDescent="0.35">
      <c r="B26" s="424"/>
      <c r="C26" s="620"/>
      <c r="D26" s="620"/>
      <c r="E26" s="620"/>
      <c r="F26" s="620"/>
      <c r="G26" s="620"/>
      <c r="H26" s="620"/>
      <c r="I26" s="620"/>
      <c r="J26" s="620"/>
      <c r="K26" s="620"/>
      <c r="L26" s="620"/>
      <c r="M26" s="620"/>
      <c r="N26" s="425"/>
      <c r="O26" s="431"/>
      <c r="P26" s="426"/>
      <c r="Q26" s="423"/>
      <c r="R26" s="423"/>
      <c r="S26" s="423"/>
      <c r="T26" s="423"/>
      <c r="U26" s="423"/>
      <c r="V26" s="423"/>
      <c r="W26" s="423"/>
      <c r="X26" s="423"/>
      <c r="Y26" s="423"/>
      <c r="Z26" s="423"/>
    </row>
    <row r="27" spans="2:26" ht="15.5" x14ac:dyDescent="0.35">
      <c r="B27" s="424"/>
      <c r="C27" s="432"/>
      <c r="D27" s="432"/>
      <c r="E27" s="432"/>
      <c r="F27" s="432"/>
      <c r="G27" s="432"/>
      <c r="H27" s="432"/>
      <c r="I27" s="432"/>
      <c r="J27" s="432"/>
      <c r="K27" s="432"/>
      <c r="L27" s="432"/>
      <c r="M27" s="432"/>
      <c r="N27" s="425"/>
      <c r="O27" s="431"/>
      <c r="P27" s="426"/>
      <c r="Q27" s="423"/>
      <c r="R27" s="423"/>
      <c r="S27" s="423"/>
      <c r="T27" s="423"/>
      <c r="U27" s="423"/>
      <c r="V27" s="423"/>
      <c r="W27" s="423"/>
      <c r="X27" s="423"/>
      <c r="Y27" s="423"/>
      <c r="Z27" s="423"/>
    </row>
    <row r="28" spans="2:26" ht="15.5" x14ac:dyDescent="0.35">
      <c r="B28" s="424"/>
      <c r="C28" s="432"/>
      <c r="D28" s="432"/>
      <c r="E28" s="432"/>
      <c r="F28" s="432"/>
      <c r="G28" s="432"/>
      <c r="H28" s="432"/>
      <c r="I28" s="432"/>
      <c r="J28" s="432"/>
      <c r="K28" s="432"/>
      <c r="L28" s="432"/>
      <c r="M28" s="432"/>
      <c r="N28" s="425"/>
      <c r="O28" s="431"/>
      <c r="P28" s="426"/>
      <c r="Q28" s="423"/>
      <c r="R28" s="423"/>
      <c r="S28" s="423"/>
      <c r="T28" s="423"/>
      <c r="U28" s="423"/>
      <c r="V28" s="423"/>
      <c r="W28" s="423"/>
      <c r="X28" s="423"/>
      <c r="Y28" s="423"/>
      <c r="Z28" s="423"/>
    </row>
    <row r="29" spans="2:26" ht="15.5" x14ac:dyDescent="0.35">
      <c r="B29" s="424"/>
      <c r="C29" s="425" t="s">
        <v>455</v>
      </c>
      <c r="D29" s="430"/>
      <c r="E29" s="425"/>
      <c r="F29" s="449"/>
      <c r="G29" s="425"/>
      <c r="H29" s="449"/>
      <c r="I29" s="425"/>
      <c r="J29" s="449"/>
      <c r="K29" s="425"/>
      <c r="L29" s="449"/>
      <c r="M29" s="425"/>
      <c r="N29" s="425"/>
      <c r="O29" s="459"/>
      <c r="P29" s="426"/>
    </row>
    <row r="30" spans="2:26" ht="15.5" x14ac:dyDescent="0.35">
      <c r="B30" s="424"/>
      <c r="C30" s="454"/>
      <c r="D30" s="454"/>
      <c r="E30" s="454"/>
      <c r="F30" s="454"/>
      <c r="G30" s="454"/>
      <c r="H30" s="454"/>
      <c r="I30" s="454"/>
      <c r="J30" s="454"/>
      <c r="K30" s="454"/>
      <c r="L30" s="454"/>
      <c r="M30" s="454"/>
      <c r="N30" s="454"/>
      <c r="O30" s="431"/>
      <c r="P30" s="426"/>
    </row>
    <row r="31" spans="2:26" ht="15.5" x14ac:dyDescent="0.35">
      <c r="B31" s="424"/>
      <c r="C31" s="454"/>
      <c r="D31" s="454"/>
      <c r="E31" s="454"/>
      <c r="F31" s="454"/>
      <c r="G31" s="454"/>
      <c r="H31" s="454"/>
      <c r="I31" s="454"/>
      <c r="J31" s="454"/>
      <c r="K31" s="454"/>
      <c r="L31" s="454"/>
      <c r="M31" s="454"/>
      <c r="N31" s="454"/>
      <c r="O31" s="431"/>
      <c r="P31" s="426"/>
    </row>
    <row r="32" spans="2:26" ht="15.5" x14ac:dyDescent="0.35">
      <c r="B32" s="424"/>
      <c r="C32" s="656" t="s">
        <v>454</v>
      </c>
      <c r="D32" s="656"/>
      <c r="E32" s="656"/>
      <c r="F32" s="656"/>
      <c r="G32" s="656"/>
      <c r="H32" s="656"/>
      <c r="I32" s="656"/>
      <c r="J32" s="656"/>
      <c r="K32" s="656"/>
      <c r="L32" s="656"/>
      <c r="M32" s="454"/>
      <c r="N32" s="454"/>
      <c r="O32" s="459"/>
      <c r="P32" s="426"/>
    </row>
    <row r="33" spans="2:24" ht="15.5" x14ac:dyDescent="0.35">
      <c r="B33" s="424"/>
      <c r="C33" s="656"/>
      <c r="D33" s="656"/>
      <c r="E33" s="656"/>
      <c r="F33" s="656"/>
      <c r="G33" s="656"/>
      <c r="H33" s="656"/>
      <c r="I33" s="656"/>
      <c r="J33" s="656"/>
      <c r="K33" s="656"/>
      <c r="L33" s="656"/>
      <c r="M33" s="454"/>
      <c r="N33" s="454"/>
      <c r="O33" s="425"/>
      <c r="P33" s="426"/>
    </row>
    <row r="34" spans="2:24" ht="15.5" x14ac:dyDescent="0.35">
      <c r="B34" s="424"/>
      <c r="C34" s="656"/>
      <c r="D34" s="656"/>
      <c r="E34" s="656"/>
      <c r="F34" s="656"/>
      <c r="G34" s="656"/>
      <c r="H34" s="656"/>
      <c r="I34" s="656"/>
      <c r="J34" s="656"/>
      <c r="K34" s="656"/>
      <c r="L34" s="656"/>
      <c r="M34" s="454"/>
      <c r="N34" s="454"/>
      <c r="O34" s="425"/>
      <c r="P34" s="426"/>
    </row>
    <row r="35" spans="2:24" ht="48" customHeight="1" x14ac:dyDescent="0.2">
      <c r="B35" s="451"/>
      <c r="C35" s="468"/>
      <c r="D35" s="470"/>
      <c r="E35" s="468"/>
      <c r="F35" s="471"/>
      <c r="G35" s="468"/>
      <c r="H35" s="471"/>
      <c r="I35" s="468"/>
      <c r="J35" s="471"/>
      <c r="K35" s="468"/>
      <c r="L35" s="471"/>
      <c r="M35" s="468"/>
      <c r="N35" s="468"/>
      <c r="O35" s="468"/>
      <c r="P35" s="469"/>
    </row>
    <row r="36" spans="2:24" ht="15.5" x14ac:dyDescent="0.2">
      <c r="B36" s="451"/>
      <c r="C36" s="464" t="s">
        <v>320</v>
      </c>
      <c r="D36" s="465"/>
      <c r="E36" s="466"/>
      <c r="F36" s="467"/>
      <c r="G36" s="466"/>
      <c r="H36" s="467"/>
      <c r="I36" s="466"/>
      <c r="J36" s="467"/>
      <c r="K36" s="466"/>
      <c r="L36" s="467"/>
      <c r="M36" s="468"/>
      <c r="N36" s="468"/>
      <c r="O36" s="468"/>
      <c r="P36" s="469"/>
    </row>
    <row r="37" spans="2:24" ht="15.5" x14ac:dyDescent="0.35">
      <c r="B37" s="451"/>
      <c r="C37" s="472" t="s">
        <v>321</v>
      </c>
      <c r="D37" s="465"/>
      <c r="E37" s="466"/>
      <c r="F37" s="467"/>
      <c r="G37" s="466"/>
      <c r="H37" s="467"/>
      <c r="I37" s="466"/>
      <c r="J37" s="467"/>
      <c r="K37" s="466"/>
      <c r="L37" s="435" t="str">
        <f>"500 merkkiä 
("&amp;TEXT(LEN(C38),"0")&amp;" käytetty)"</f>
        <v>500 merkkiä 
(0 käytetty)</v>
      </c>
      <c r="M37" s="468"/>
      <c r="N37" s="468"/>
      <c r="O37" s="468"/>
      <c r="P37" s="469"/>
    </row>
    <row r="38" spans="2:24" s="433" customFormat="1" ht="15.5" x14ac:dyDescent="0.35">
      <c r="B38" s="434"/>
      <c r="C38" s="653"/>
      <c r="D38" s="654"/>
      <c r="E38" s="654"/>
      <c r="F38" s="654"/>
      <c r="G38" s="654"/>
      <c r="H38" s="654"/>
      <c r="I38" s="654"/>
      <c r="J38" s="654"/>
      <c r="K38" s="654"/>
      <c r="L38" s="654"/>
      <c r="M38" s="655"/>
      <c r="N38" s="468"/>
      <c r="O38" s="468"/>
      <c r="P38" s="469"/>
      <c r="Q38" s="417"/>
      <c r="R38" s="417"/>
      <c r="S38" s="417"/>
      <c r="T38" s="436"/>
    </row>
    <row r="39" spans="2:24" x14ac:dyDescent="0.2">
      <c r="B39" s="451"/>
      <c r="C39" s="466"/>
      <c r="D39" s="465"/>
      <c r="E39" s="466"/>
      <c r="F39" s="467"/>
      <c r="G39" s="466"/>
      <c r="H39" s="467"/>
      <c r="I39" s="466"/>
      <c r="J39" s="467"/>
      <c r="K39" s="466"/>
      <c r="L39" s="467"/>
      <c r="M39" s="468"/>
      <c r="N39" s="468"/>
      <c r="O39" s="468"/>
      <c r="P39" s="469"/>
    </row>
    <row r="40" spans="2:24" ht="15.5" x14ac:dyDescent="0.35">
      <c r="B40" s="424"/>
      <c r="C40" s="454"/>
      <c r="D40" s="454"/>
      <c r="E40" s="454"/>
      <c r="F40" s="454"/>
      <c r="G40" s="454"/>
      <c r="H40" s="454"/>
      <c r="I40" s="454"/>
      <c r="J40" s="454"/>
      <c r="K40" s="454"/>
      <c r="L40" s="454"/>
      <c r="M40" s="454"/>
      <c r="N40" s="454"/>
      <c r="O40" s="425"/>
      <c r="P40" s="426"/>
    </row>
    <row r="41" spans="2:24" ht="15.5" x14ac:dyDescent="0.35">
      <c r="B41" s="424"/>
      <c r="C41" s="656" t="s">
        <v>206</v>
      </c>
      <c r="D41" s="656"/>
      <c r="E41" s="656"/>
      <c r="F41" s="656"/>
      <c r="G41" s="656"/>
      <c r="H41" s="656"/>
      <c r="I41" s="656"/>
      <c r="J41" s="656"/>
      <c r="K41" s="656"/>
      <c r="L41" s="656"/>
      <c r="M41" s="656"/>
      <c r="N41" s="454"/>
      <c r="O41" s="425"/>
      <c r="P41" s="426"/>
      <c r="R41" s="625" t="s">
        <v>207</v>
      </c>
      <c r="S41" s="625"/>
      <c r="T41" s="625"/>
      <c r="U41" s="625"/>
      <c r="V41" s="625"/>
      <c r="W41" s="625"/>
      <c r="X41" s="625"/>
    </row>
    <row r="42" spans="2:24" ht="15.5" x14ac:dyDescent="0.35">
      <c r="B42" s="443"/>
      <c r="C42" s="657"/>
      <c r="D42" s="657"/>
      <c r="E42" s="657"/>
      <c r="F42" s="657"/>
      <c r="G42" s="657"/>
      <c r="H42" s="657"/>
      <c r="I42" s="657"/>
      <c r="J42" s="657"/>
      <c r="K42" s="657"/>
      <c r="L42" s="657"/>
      <c r="M42" s="657"/>
      <c r="N42" s="455"/>
      <c r="O42" s="439"/>
      <c r="P42" s="440"/>
      <c r="R42" s="625"/>
      <c r="S42" s="625"/>
      <c r="T42" s="625"/>
      <c r="U42" s="625"/>
      <c r="V42" s="625"/>
      <c r="W42" s="625"/>
      <c r="X42" s="625"/>
    </row>
    <row r="43" spans="2:24" ht="48" customHeight="1" x14ac:dyDescent="0.2">
      <c r="H43" s="417"/>
      <c r="J43" s="417"/>
      <c r="L43" s="417"/>
    </row>
  </sheetData>
  <sheetProtection sheet="1" selectLockedCells="1"/>
  <mergeCells count="9">
    <mergeCell ref="C38:M38"/>
    <mergeCell ref="C41:M42"/>
    <mergeCell ref="R41:X42"/>
    <mergeCell ref="B2:P2"/>
    <mergeCell ref="D3:M3"/>
    <mergeCell ref="R3:T3"/>
    <mergeCell ref="C18:M20"/>
    <mergeCell ref="C23:M26"/>
    <mergeCell ref="C32:L34"/>
  </mergeCells>
  <hyperlinks>
    <hyperlink ref="R3:T3" location="'Aloita tästä'!A1" display="PALAA TÄSTÄ KANSISIVULLE" xr:uid="{277DC5BF-CB37-4D0E-BDC9-D992332D8294}"/>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nchor moveWithCells="1">
                  <from>
                    <xdr:col>9</xdr:col>
                    <xdr:colOff>88900</xdr:colOff>
                    <xdr:row>40</xdr:row>
                    <xdr:rowOff>12700</xdr:rowOff>
                  </from>
                  <to>
                    <xdr:col>9</xdr:col>
                    <xdr:colOff>393700</xdr:colOff>
                    <xdr:row>41</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83FFB-1B62-47D3-BE36-5ABCD160F452}">
  <dimension ref="A1:Z51"/>
  <sheetViews>
    <sheetView showGridLines="0" zoomScaleNormal="100" workbookViewId="0">
      <selection activeCell="R3" sqref="R3:T3"/>
    </sheetView>
  </sheetViews>
  <sheetFormatPr defaultColWidth="9.23046875" defaultRowHeight="10" x14ac:dyDescent="0.2"/>
  <cols>
    <col min="1" max="1" width="2.765625" style="417" customWidth="1"/>
    <col min="2" max="2" width="2.69140625" style="417" customWidth="1"/>
    <col min="3" max="3" width="8.84375" style="417" customWidth="1"/>
    <col min="4" max="4" width="11" style="421" customWidth="1"/>
    <col min="5" max="5" width="2.765625" style="417" customWidth="1"/>
    <col min="6" max="6" width="11" style="420" customWidth="1"/>
    <col min="7" max="7" width="2.765625" style="417" customWidth="1"/>
    <col min="8" max="8" width="11" style="420" customWidth="1"/>
    <col min="9" max="9" width="2.765625" style="417" customWidth="1"/>
    <col min="10" max="10" width="8.3046875" style="420" customWidth="1"/>
    <col min="11" max="11" width="2.765625" style="417" customWidth="1"/>
    <col min="12" max="12" width="8.3046875" style="420" customWidth="1"/>
    <col min="13" max="14" width="2.765625" style="417" customWidth="1"/>
    <col min="15" max="15" width="8.3046875" style="461" customWidth="1"/>
    <col min="16" max="16" width="3.84375" style="417" customWidth="1"/>
    <col min="17" max="16384" width="9.23046875" style="417"/>
  </cols>
  <sheetData>
    <row r="1" spans="1:26" ht="16" customHeight="1" x14ac:dyDescent="0.2">
      <c r="A1" s="422" t="s">
        <v>462</v>
      </c>
      <c r="B1" s="422"/>
      <c r="C1" s="422"/>
      <c r="E1" s="419"/>
      <c r="F1" s="418"/>
      <c r="G1" s="419"/>
      <c r="H1" s="418"/>
      <c r="I1" s="419"/>
      <c r="J1" s="418"/>
      <c r="K1" s="419"/>
      <c r="L1" s="418"/>
      <c r="M1" s="419"/>
      <c r="N1" s="419"/>
      <c r="O1" s="457"/>
    </row>
    <row r="2" spans="1:26" ht="62.5" customHeight="1" x14ac:dyDescent="0.35">
      <c r="B2" s="658" t="s">
        <v>379</v>
      </c>
      <c r="C2" s="658"/>
      <c r="D2" s="658"/>
      <c r="E2" s="658"/>
      <c r="F2" s="658"/>
      <c r="G2" s="658"/>
      <c r="H2" s="658"/>
      <c r="I2" s="658"/>
      <c r="J2" s="658"/>
      <c r="K2" s="658"/>
      <c r="L2" s="658"/>
      <c r="M2" s="658"/>
      <c r="N2" s="658"/>
      <c r="O2" s="658"/>
      <c r="P2" s="658"/>
      <c r="Q2" s="428"/>
      <c r="U2" s="423"/>
      <c r="V2" s="423"/>
      <c r="W2" s="423"/>
      <c r="X2" s="423"/>
      <c r="Y2" s="423"/>
      <c r="Z2" s="423"/>
    </row>
    <row r="3" spans="1:26" ht="16" customHeight="1" x14ac:dyDescent="0.35">
      <c r="B3" s="442"/>
      <c r="C3" s="437"/>
      <c r="D3" s="659"/>
      <c r="E3" s="659"/>
      <c r="F3" s="659"/>
      <c r="G3" s="659"/>
      <c r="H3" s="659"/>
      <c r="I3" s="659"/>
      <c r="J3" s="659"/>
      <c r="K3" s="659"/>
      <c r="L3" s="659"/>
      <c r="M3" s="659"/>
      <c r="N3" s="453"/>
      <c r="O3" s="458"/>
      <c r="P3" s="438"/>
      <c r="Q3" s="429"/>
      <c r="R3" s="530" t="s">
        <v>75</v>
      </c>
      <c r="S3" s="531"/>
      <c r="T3" s="532"/>
      <c r="U3" s="444"/>
      <c r="V3" s="444"/>
      <c r="W3" s="444"/>
      <c r="X3" s="444"/>
      <c r="Y3" s="444"/>
      <c r="Z3" s="444"/>
    </row>
    <row r="4" spans="1:26" ht="16" customHeight="1" x14ac:dyDescent="0.35">
      <c r="B4" s="424"/>
      <c r="C4" s="425"/>
      <c r="D4" s="427" t="s">
        <v>194</v>
      </c>
      <c r="E4" s="427"/>
      <c r="F4" s="427"/>
      <c r="G4" s="427"/>
      <c r="H4" s="427"/>
      <c r="I4" s="427"/>
      <c r="J4" s="427"/>
      <c r="K4" s="427"/>
      <c r="L4" s="427"/>
      <c r="M4" s="427"/>
      <c r="N4" s="427"/>
      <c r="O4" s="446"/>
      <c r="P4" s="426"/>
      <c r="Q4" s="429"/>
      <c r="R4" s="429"/>
      <c r="S4" s="429"/>
      <c r="T4" s="429"/>
      <c r="U4" s="444"/>
      <c r="V4" s="444"/>
      <c r="W4" s="444"/>
      <c r="X4" s="444"/>
      <c r="Y4" s="444"/>
      <c r="Z4" s="444"/>
    </row>
    <row r="5" spans="1:26" ht="16" customHeight="1" x14ac:dyDescent="0.35">
      <c r="B5" s="424"/>
      <c r="C5" s="425"/>
      <c r="D5" s="441"/>
      <c r="E5" s="446"/>
      <c r="F5" s="447"/>
      <c r="G5" s="446"/>
      <c r="H5" s="447"/>
      <c r="I5" s="446"/>
      <c r="J5" s="447"/>
      <c r="K5" s="447"/>
      <c r="L5" s="447"/>
      <c r="M5" s="446"/>
      <c r="N5" s="446"/>
      <c r="O5" s="446"/>
      <c r="P5" s="426"/>
      <c r="Q5" s="429"/>
      <c r="R5" s="444"/>
      <c r="S5" s="444"/>
      <c r="T5" s="444"/>
      <c r="U5" s="444"/>
      <c r="V5" s="444"/>
      <c r="W5" s="444"/>
      <c r="X5" s="444"/>
      <c r="Y5" s="444"/>
      <c r="Z5" s="444"/>
    </row>
    <row r="6" spans="1:26" ht="16" customHeight="1" x14ac:dyDescent="0.35">
      <c r="B6" s="424"/>
      <c r="C6" s="430" t="s">
        <v>463</v>
      </c>
      <c r="D6" s="448"/>
      <c r="E6" s="425"/>
      <c r="F6" s="449"/>
      <c r="G6" s="425"/>
      <c r="H6" s="449"/>
      <c r="I6" s="425"/>
      <c r="J6" s="449"/>
      <c r="K6" s="449"/>
      <c r="L6" s="449"/>
      <c r="M6" s="425"/>
      <c r="N6" s="425"/>
      <c r="O6" s="456"/>
      <c r="P6" s="426"/>
      <c r="Q6" s="429"/>
      <c r="R6" s="444"/>
      <c r="S6" s="444"/>
      <c r="T6" s="444"/>
      <c r="U6" s="444"/>
      <c r="V6" s="444"/>
      <c r="W6" s="444"/>
      <c r="X6" s="444"/>
      <c r="Y6" s="444"/>
      <c r="Z6" s="444"/>
    </row>
    <row r="7" spans="1:26" ht="16" customHeight="1" x14ac:dyDescent="0.35">
      <c r="B7" s="424"/>
      <c r="C7" s="425"/>
      <c r="D7" s="430"/>
      <c r="E7" s="425"/>
      <c r="F7" s="449"/>
      <c r="G7" s="425"/>
      <c r="H7" s="449"/>
      <c r="I7" s="425"/>
      <c r="J7" s="449"/>
      <c r="K7" s="449"/>
      <c r="L7" s="449"/>
      <c r="M7" s="425"/>
      <c r="N7" s="425"/>
      <c r="O7" s="450"/>
      <c r="P7" s="426"/>
      <c r="Q7" s="429"/>
      <c r="R7" s="444"/>
      <c r="S7" s="444"/>
      <c r="T7" s="444"/>
      <c r="U7" s="444"/>
      <c r="V7" s="444"/>
      <c r="W7" s="444"/>
      <c r="X7" s="444"/>
      <c r="Y7" s="444"/>
      <c r="Z7" s="444"/>
    </row>
    <row r="8" spans="1:26" ht="16" customHeight="1" x14ac:dyDescent="0.35">
      <c r="B8" s="424"/>
      <c r="C8" s="425"/>
      <c r="D8" s="441"/>
      <c r="E8" s="446"/>
      <c r="F8" s="447"/>
      <c r="G8" s="446"/>
      <c r="H8" s="447"/>
      <c r="I8" s="446"/>
      <c r="J8" s="447"/>
      <c r="K8" s="447"/>
      <c r="L8" s="447"/>
      <c r="M8" s="446"/>
      <c r="N8" s="446"/>
      <c r="O8" s="446"/>
      <c r="P8" s="426"/>
      <c r="Q8" s="429"/>
      <c r="R8" s="423"/>
      <c r="S8" s="423"/>
      <c r="T8" s="423"/>
      <c r="U8" s="423"/>
      <c r="V8" s="423"/>
      <c r="W8" s="423"/>
      <c r="X8" s="423"/>
      <c r="Y8" s="423"/>
      <c r="Z8" s="423"/>
    </row>
    <row r="9" spans="1:26" ht="16" customHeight="1" x14ac:dyDescent="0.35">
      <c r="B9" s="424"/>
      <c r="C9" s="430" t="s">
        <v>464</v>
      </c>
      <c r="D9" s="448"/>
      <c r="E9" s="425"/>
      <c r="F9" s="449"/>
      <c r="G9" s="425"/>
      <c r="H9" s="449"/>
      <c r="I9" s="425"/>
      <c r="J9" s="449"/>
      <c r="K9" s="449"/>
      <c r="L9" s="449"/>
      <c r="M9" s="425"/>
      <c r="N9" s="425"/>
      <c r="O9" s="456"/>
      <c r="P9" s="426"/>
      <c r="Q9" s="429"/>
      <c r="R9" s="423"/>
      <c r="S9" s="423"/>
      <c r="T9" s="423"/>
      <c r="U9" s="423"/>
      <c r="V9" s="423"/>
      <c r="W9" s="423"/>
      <c r="X9" s="423"/>
      <c r="Y9" s="423"/>
      <c r="Z9" s="423"/>
    </row>
    <row r="10" spans="1:26" ht="16" customHeight="1" x14ac:dyDescent="0.35">
      <c r="B10" s="424"/>
      <c r="C10" s="425"/>
      <c r="D10" s="430"/>
      <c r="E10" s="425"/>
      <c r="F10" s="449"/>
      <c r="G10" s="425"/>
      <c r="H10" s="449"/>
      <c r="I10" s="425"/>
      <c r="J10" s="449"/>
      <c r="K10" s="449"/>
      <c r="L10" s="449"/>
      <c r="M10" s="425"/>
      <c r="N10" s="425"/>
      <c r="O10" s="450"/>
      <c r="P10" s="426"/>
      <c r="Q10" s="429"/>
      <c r="R10" s="423"/>
      <c r="S10" s="423"/>
      <c r="T10" s="423"/>
      <c r="U10" s="423"/>
      <c r="V10" s="423"/>
      <c r="W10" s="423"/>
      <c r="X10" s="423"/>
      <c r="Y10" s="423"/>
      <c r="Z10" s="423"/>
    </row>
    <row r="11" spans="1:26" ht="16" customHeight="1" x14ac:dyDescent="0.35">
      <c r="B11" s="424"/>
      <c r="C11" s="425"/>
      <c r="D11" s="441"/>
      <c r="E11" s="446"/>
      <c r="F11" s="447"/>
      <c r="G11" s="446"/>
      <c r="H11" s="447"/>
      <c r="I11" s="446"/>
      <c r="J11" s="447"/>
      <c r="K11" s="447"/>
      <c r="L11" s="447"/>
      <c r="M11" s="446"/>
      <c r="N11" s="446"/>
      <c r="O11" s="446"/>
      <c r="P11" s="426"/>
      <c r="Q11" s="429"/>
      <c r="R11" s="423"/>
      <c r="S11" s="423"/>
      <c r="T11" s="423"/>
      <c r="U11" s="423"/>
      <c r="V11" s="423"/>
      <c r="W11" s="423"/>
      <c r="X11" s="423"/>
      <c r="Y11" s="423"/>
      <c r="Z11" s="423"/>
    </row>
    <row r="12" spans="1:26" ht="16" customHeight="1" x14ac:dyDescent="0.35">
      <c r="B12" s="424"/>
      <c r="C12" s="430" t="s">
        <v>465</v>
      </c>
      <c r="D12" s="448"/>
      <c r="E12" s="425"/>
      <c r="F12" s="449"/>
      <c r="G12" s="425"/>
      <c r="H12" s="449"/>
      <c r="I12" s="425"/>
      <c r="J12" s="449"/>
      <c r="K12" s="449"/>
      <c r="L12" s="449"/>
      <c r="M12" s="425"/>
      <c r="N12" s="425"/>
      <c r="O12" s="456"/>
      <c r="P12" s="426"/>
      <c r="Q12" s="429"/>
      <c r="R12" s="423"/>
      <c r="S12" s="423"/>
      <c r="T12" s="423"/>
      <c r="U12" s="423"/>
      <c r="V12" s="423"/>
      <c r="W12" s="423"/>
      <c r="X12" s="423"/>
      <c r="Y12" s="423"/>
      <c r="Z12" s="423"/>
    </row>
    <row r="13" spans="1:26" ht="16" customHeight="1" x14ac:dyDescent="0.35">
      <c r="B13" s="424"/>
      <c r="C13" s="425"/>
      <c r="D13" s="430"/>
      <c r="E13" s="425"/>
      <c r="F13" s="449"/>
      <c r="G13" s="425"/>
      <c r="H13" s="449"/>
      <c r="I13" s="425"/>
      <c r="J13" s="449"/>
      <c r="K13" s="449"/>
      <c r="L13" s="449"/>
      <c r="M13" s="425"/>
      <c r="N13" s="425"/>
      <c r="O13" s="450"/>
      <c r="P13" s="426"/>
      <c r="Q13" s="429"/>
      <c r="R13" s="423"/>
      <c r="S13" s="423"/>
      <c r="T13" s="423"/>
      <c r="U13" s="423"/>
      <c r="V13" s="423"/>
      <c r="W13" s="423"/>
      <c r="X13" s="423"/>
      <c r="Y13" s="423"/>
      <c r="Z13" s="423"/>
    </row>
    <row r="14" spans="1:26" ht="16" customHeight="1" x14ac:dyDescent="0.35">
      <c r="B14" s="424"/>
      <c r="C14" s="425"/>
      <c r="D14" s="441"/>
      <c r="E14" s="446"/>
      <c r="F14" s="447"/>
      <c r="G14" s="446"/>
      <c r="H14" s="447"/>
      <c r="I14" s="446"/>
      <c r="J14" s="447"/>
      <c r="K14" s="447"/>
      <c r="L14" s="447"/>
      <c r="M14" s="446"/>
      <c r="N14" s="446"/>
      <c r="O14" s="446"/>
      <c r="P14" s="426"/>
      <c r="Q14" s="429"/>
      <c r="R14" s="423"/>
      <c r="S14" s="423"/>
      <c r="T14" s="423"/>
      <c r="U14" s="423"/>
      <c r="V14" s="423"/>
      <c r="W14" s="423"/>
      <c r="X14" s="423"/>
      <c r="Y14" s="423"/>
      <c r="Z14" s="423"/>
    </row>
    <row r="15" spans="1:26" ht="16" customHeight="1" x14ac:dyDescent="0.35">
      <c r="B15" s="424"/>
      <c r="C15" s="430" t="s">
        <v>466</v>
      </c>
      <c r="D15" s="448"/>
      <c r="E15" s="425"/>
      <c r="F15" s="449"/>
      <c r="G15" s="425"/>
      <c r="H15" s="449"/>
      <c r="I15" s="425"/>
      <c r="J15" s="449"/>
      <c r="K15" s="449"/>
      <c r="L15" s="449"/>
      <c r="M15" s="425"/>
      <c r="N15" s="425"/>
      <c r="O15" s="456"/>
      <c r="P15" s="426"/>
      <c r="Q15" s="429"/>
      <c r="R15" s="423"/>
      <c r="S15" s="423"/>
      <c r="T15" s="423"/>
      <c r="U15" s="423"/>
      <c r="V15" s="423"/>
      <c r="W15" s="423"/>
      <c r="X15" s="423"/>
      <c r="Y15" s="423"/>
      <c r="Z15" s="423"/>
    </row>
    <row r="16" spans="1:26" ht="16" customHeight="1" x14ac:dyDescent="0.35">
      <c r="B16" s="424"/>
      <c r="C16" s="425"/>
      <c r="D16" s="430"/>
      <c r="E16" s="425"/>
      <c r="F16" s="449"/>
      <c r="G16" s="425"/>
      <c r="H16" s="449"/>
      <c r="I16" s="425"/>
      <c r="J16" s="449"/>
      <c r="K16" s="449"/>
      <c r="L16" s="449"/>
      <c r="M16" s="425"/>
      <c r="N16" s="425"/>
      <c r="O16" s="450"/>
      <c r="P16" s="426"/>
      <c r="Q16" s="429"/>
      <c r="R16" s="423"/>
      <c r="S16" s="423"/>
      <c r="T16" s="423"/>
      <c r="U16" s="423"/>
      <c r="V16" s="423"/>
      <c r="W16" s="423"/>
      <c r="X16" s="423"/>
      <c r="Y16" s="423"/>
      <c r="Z16" s="423"/>
    </row>
    <row r="17" spans="2:26" ht="16" customHeight="1" x14ac:dyDescent="0.35">
      <c r="B17" s="424"/>
      <c r="C17" s="425"/>
      <c r="D17" s="430"/>
      <c r="E17" s="425"/>
      <c r="F17" s="449"/>
      <c r="G17" s="425"/>
      <c r="H17" s="449"/>
      <c r="I17" s="425"/>
      <c r="J17" s="449"/>
      <c r="K17" s="425"/>
      <c r="L17" s="449"/>
      <c r="M17" s="425"/>
      <c r="N17" s="425"/>
      <c r="O17" s="431"/>
      <c r="P17" s="426"/>
      <c r="Q17" s="423"/>
      <c r="R17" s="423"/>
      <c r="S17" s="423"/>
      <c r="T17" s="423"/>
      <c r="U17" s="423"/>
      <c r="V17" s="423"/>
      <c r="W17" s="423"/>
      <c r="X17" s="423"/>
      <c r="Y17" s="423"/>
      <c r="Z17" s="423"/>
    </row>
    <row r="18" spans="2:26" ht="16" customHeight="1" x14ac:dyDescent="0.35">
      <c r="B18" s="424"/>
      <c r="C18" s="620" t="s">
        <v>467</v>
      </c>
      <c r="D18" s="620"/>
      <c r="E18" s="620"/>
      <c r="F18" s="620"/>
      <c r="G18" s="620"/>
      <c r="H18" s="620"/>
      <c r="I18" s="620"/>
      <c r="J18" s="620"/>
      <c r="K18" s="620"/>
      <c r="L18" s="620"/>
      <c r="M18" s="620"/>
      <c r="N18" s="452"/>
      <c r="O18" s="459"/>
      <c r="P18" s="426"/>
      <c r="Q18" s="423"/>
      <c r="R18" s="423"/>
      <c r="S18" s="423"/>
      <c r="T18" s="423"/>
      <c r="U18" s="423"/>
      <c r="V18" s="423"/>
      <c r="W18" s="423"/>
      <c r="X18" s="423"/>
      <c r="Y18" s="423"/>
      <c r="Z18" s="423"/>
    </row>
    <row r="19" spans="2:26" ht="16" customHeight="1" x14ac:dyDescent="0.35">
      <c r="B19" s="424"/>
      <c r="C19" s="432"/>
      <c r="D19" s="432"/>
      <c r="E19" s="432"/>
      <c r="F19" s="432"/>
      <c r="G19" s="432"/>
      <c r="H19" s="432"/>
      <c r="I19" s="432"/>
      <c r="J19" s="432"/>
      <c r="K19" s="432"/>
      <c r="L19" s="432"/>
      <c r="M19" s="432"/>
      <c r="N19" s="452"/>
      <c r="O19" s="450"/>
      <c r="P19" s="426"/>
      <c r="Q19" s="423"/>
      <c r="R19" s="423"/>
      <c r="S19" s="423"/>
      <c r="T19" s="423"/>
      <c r="U19" s="423"/>
      <c r="V19" s="423"/>
      <c r="W19" s="423"/>
      <c r="X19" s="423"/>
      <c r="Y19" s="423"/>
      <c r="Z19" s="423"/>
    </row>
    <row r="20" spans="2:26" ht="16" customHeight="1" x14ac:dyDescent="0.35">
      <c r="B20" s="424"/>
      <c r="C20" s="425"/>
      <c r="D20" s="430"/>
      <c r="E20" s="425"/>
      <c r="F20" s="449"/>
      <c r="G20" s="425"/>
      <c r="H20" s="449"/>
      <c r="I20" s="425"/>
      <c r="J20" s="449"/>
      <c r="K20" s="425"/>
      <c r="L20" s="449"/>
      <c r="M20" s="425"/>
      <c r="N20" s="425"/>
      <c r="O20" s="431"/>
      <c r="P20" s="426"/>
      <c r="Q20" s="423"/>
      <c r="R20" s="423"/>
      <c r="S20" s="423"/>
      <c r="T20" s="423"/>
      <c r="U20" s="423"/>
      <c r="V20" s="423"/>
      <c r="W20" s="423"/>
      <c r="X20" s="423"/>
      <c r="Y20" s="423"/>
      <c r="Z20" s="423"/>
    </row>
    <row r="21" spans="2:26" ht="16" customHeight="1" x14ac:dyDescent="0.35">
      <c r="B21" s="424"/>
      <c r="C21" s="620" t="s">
        <v>468</v>
      </c>
      <c r="D21" s="620"/>
      <c r="E21" s="620"/>
      <c r="F21" s="620"/>
      <c r="G21" s="620"/>
      <c r="H21" s="620"/>
      <c r="I21" s="620"/>
      <c r="J21" s="620"/>
      <c r="K21" s="620"/>
      <c r="L21" s="620"/>
      <c r="M21" s="620"/>
      <c r="N21" s="452"/>
      <c r="O21" s="459"/>
      <c r="P21" s="426"/>
      <c r="Q21" s="423"/>
      <c r="R21" s="423"/>
      <c r="S21" s="423"/>
      <c r="T21" s="423"/>
      <c r="U21" s="423"/>
      <c r="V21" s="423"/>
      <c r="W21" s="423"/>
      <c r="X21" s="423"/>
      <c r="Y21" s="423"/>
      <c r="Z21" s="423"/>
    </row>
    <row r="22" spans="2:26" ht="16" customHeight="1" x14ac:dyDescent="0.35">
      <c r="B22" s="424"/>
      <c r="C22" s="432"/>
      <c r="D22" s="432"/>
      <c r="E22" s="432"/>
      <c r="F22" s="432"/>
      <c r="G22" s="432"/>
      <c r="H22" s="432"/>
      <c r="I22" s="432"/>
      <c r="J22" s="432"/>
      <c r="K22" s="432"/>
      <c r="L22" s="432"/>
      <c r="M22" s="432"/>
      <c r="N22" s="452"/>
      <c r="O22" s="450"/>
      <c r="P22" s="426"/>
      <c r="Q22" s="423"/>
      <c r="R22" s="423"/>
      <c r="S22" s="423"/>
      <c r="T22" s="423"/>
      <c r="U22" s="423"/>
      <c r="V22" s="423"/>
      <c r="W22" s="423"/>
      <c r="X22" s="423"/>
      <c r="Y22" s="423"/>
      <c r="Z22" s="423"/>
    </row>
    <row r="23" spans="2:26" ht="16" customHeight="1" x14ac:dyDescent="0.35">
      <c r="B23" s="424"/>
      <c r="C23" s="432"/>
      <c r="D23" s="432"/>
      <c r="E23" s="432"/>
      <c r="F23" s="432"/>
      <c r="G23" s="432"/>
      <c r="H23" s="432"/>
      <c r="I23" s="432"/>
      <c r="J23" s="432"/>
      <c r="K23" s="432"/>
      <c r="L23" s="432"/>
      <c r="M23" s="432"/>
      <c r="N23" s="425"/>
      <c r="O23" s="431"/>
      <c r="P23" s="426"/>
      <c r="Q23" s="423"/>
      <c r="R23" s="423"/>
      <c r="S23" s="423"/>
      <c r="T23" s="423"/>
      <c r="U23" s="423"/>
      <c r="V23" s="423"/>
      <c r="W23" s="423"/>
      <c r="X23" s="423"/>
      <c r="Y23" s="423"/>
      <c r="Z23" s="423"/>
    </row>
    <row r="24" spans="2:26" ht="16" customHeight="1" x14ac:dyDescent="0.35">
      <c r="B24" s="424"/>
      <c r="C24" s="425" t="s">
        <v>469</v>
      </c>
      <c r="D24" s="430"/>
      <c r="E24" s="425"/>
      <c r="F24" s="449"/>
      <c r="G24" s="425"/>
      <c r="H24" s="449"/>
      <c r="I24" s="425"/>
      <c r="J24" s="449"/>
      <c r="K24" s="425"/>
      <c r="L24" s="449"/>
      <c r="M24" s="425"/>
      <c r="N24" s="425"/>
      <c r="O24" s="459"/>
      <c r="P24" s="426"/>
    </row>
    <row r="25" spans="2:26" ht="15" customHeight="1" x14ac:dyDescent="0.35">
      <c r="B25" s="424"/>
      <c r="C25" s="454"/>
      <c r="D25" s="454"/>
      <c r="E25" s="454"/>
      <c r="F25" s="454"/>
      <c r="G25" s="454"/>
      <c r="H25" s="454"/>
      <c r="I25" s="454"/>
      <c r="J25" s="454"/>
      <c r="K25" s="454"/>
      <c r="L25" s="454"/>
      <c r="M25" s="454"/>
      <c r="N25" s="454"/>
      <c r="O25" s="431"/>
      <c r="P25" s="426"/>
    </row>
    <row r="26" spans="2:26" ht="15.5" x14ac:dyDescent="0.35">
      <c r="B26" s="424"/>
      <c r="C26" s="454"/>
      <c r="D26" s="454"/>
      <c r="E26" s="454"/>
      <c r="F26" s="454"/>
      <c r="G26" s="454"/>
      <c r="H26" s="454"/>
      <c r="I26" s="454"/>
      <c r="J26" s="454"/>
      <c r="K26" s="454"/>
      <c r="L26" s="454"/>
      <c r="M26" s="454"/>
      <c r="N26" s="454"/>
      <c r="O26" s="431"/>
      <c r="P26" s="426"/>
    </row>
    <row r="27" spans="2:26" ht="16" customHeight="1" x14ac:dyDescent="0.35">
      <c r="B27" s="424"/>
      <c r="C27" s="656" t="s">
        <v>470</v>
      </c>
      <c r="D27" s="656"/>
      <c r="E27" s="656"/>
      <c r="F27" s="656"/>
      <c r="G27" s="656"/>
      <c r="H27" s="656"/>
      <c r="I27" s="656"/>
      <c r="J27" s="656"/>
      <c r="K27" s="656"/>
      <c r="L27" s="656"/>
      <c r="M27" s="454"/>
      <c r="N27" s="454"/>
      <c r="O27" s="459"/>
      <c r="P27" s="426"/>
    </row>
    <row r="28" spans="2:26" ht="16" customHeight="1" x14ac:dyDescent="0.35">
      <c r="B28" s="424"/>
      <c r="C28" s="656"/>
      <c r="D28" s="656"/>
      <c r="E28" s="656"/>
      <c r="F28" s="656"/>
      <c r="G28" s="656"/>
      <c r="H28" s="656"/>
      <c r="I28" s="656"/>
      <c r="J28" s="656"/>
      <c r="K28" s="656"/>
      <c r="L28" s="656"/>
      <c r="M28" s="454"/>
      <c r="N28" s="454"/>
      <c r="O28" s="454"/>
      <c r="P28" s="426"/>
    </row>
    <row r="29" spans="2:26" ht="15.5" x14ac:dyDescent="0.35">
      <c r="B29" s="424"/>
      <c r="C29" s="454"/>
      <c r="D29" s="454"/>
      <c r="E29" s="454"/>
      <c r="F29" s="454"/>
      <c r="G29" s="454"/>
      <c r="H29" s="454"/>
      <c r="I29" s="454"/>
      <c r="J29" s="454"/>
      <c r="K29" s="454"/>
      <c r="L29" s="454"/>
      <c r="M29" s="454"/>
      <c r="N29" s="454"/>
      <c r="O29" s="431"/>
      <c r="P29" s="426"/>
    </row>
    <row r="30" spans="2:26" ht="16" customHeight="1" x14ac:dyDescent="0.35">
      <c r="B30" s="424"/>
      <c r="C30" s="620" t="s">
        <v>471</v>
      </c>
      <c r="D30" s="620"/>
      <c r="E30" s="620"/>
      <c r="F30" s="620"/>
      <c r="G30" s="620"/>
      <c r="H30" s="620"/>
      <c r="I30" s="620"/>
      <c r="J30" s="620"/>
      <c r="K30" s="620"/>
      <c r="L30" s="620"/>
      <c r="M30" s="620"/>
      <c r="N30" s="452"/>
      <c r="O30" s="459"/>
      <c r="P30" s="426"/>
      <c r="Q30" s="423"/>
      <c r="R30" s="423"/>
      <c r="S30" s="423"/>
      <c r="T30" s="423"/>
      <c r="U30" s="423"/>
      <c r="V30" s="423"/>
      <c r="W30" s="423"/>
      <c r="X30" s="423"/>
      <c r="Y30" s="423"/>
      <c r="Z30" s="423"/>
    </row>
    <row r="31" spans="2:26" ht="16" customHeight="1" x14ac:dyDescent="0.35">
      <c r="B31" s="424"/>
      <c r="C31" s="432"/>
      <c r="D31" s="432"/>
      <c r="E31" s="432"/>
      <c r="F31" s="432"/>
      <c r="G31" s="432"/>
      <c r="H31" s="432"/>
      <c r="I31" s="432"/>
      <c r="J31" s="432"/>
      <c r="K31" s="432"/>
      <c r="L31" s="432"/>
      <c r="M31" s="432"/>
      <c r="N31" s="452"/>
      <c r="O31" s="450"/>
      <c r="P31" s="426"/>
      <c r="Q31" s="423"/>
      <c r="R31" s="423"/>
      <c r="S31" s="423"/>
      <c r="T31" s="423"/>
      <c r="U31" s="423"/>
      <c r="V31" s="423"/>
      <c r="W31" s="423"/>
      <c r="X31" s="423"/>
      <c r="Y31" s="423"/>
      <c r="Z31" s="423"/>
    </row>
    <row r="32" spans="2:26" ht="16" customHeight="1" x14ac:dyDescent="0.35">
      <c r="B32" s="424"/>
      <c r="C32" s="432"/>
      <c r="D32" s="432"/>
      <c r="E32" s="432"/>
      <c r="F32" s="432"/>
      <c r="G32" s="432"/>
      <c r="H32" s="432"/>
      <c r="I32" s="432"/>
      <c r="J32" s="432"/>
      <c r="K32" s="432"/>
      <c r="L32" s="432"/>
      <c r="M32" s="432"/>
      <c r="N32" s="425"/>
      <c r="O32" s="431"/>
      <c r="P32" s="426"/>
      <c r="Q32" s="423"/>
      <c r="R32" s="423"/>
      <c r="S32" s="423"/>
      <c r="T32" s="423"/>
      <c r="U32" s="423"/>
      <c r="V32" s="423"/>
      <c r="W32" s="423"/>
      <c r="X32" s="423"/>
      <c r="Y32" s="423"/>
      <c r="Z32" s="423"/>
    </row>
    <row r="33" spans="2:20" ht="16" customHeight="1" x14ac:dyDescent="0.35">
      <c r="B33" s="424"/>
      <c r="C33" s="660" t="s">
        <v>472</v>
      </c>
      <c r="D33" s="660"/>
      <c r="E33" s="660"/>
      <c r="F33" s="660"/>
      <c r="G33" s="660"/>
      <c r="H33" s="660"/>
      <c r="I33" s="660"/>
      <c r="J33" s="660"/>
      <c r="K33" s="660"/>
      <c r="L33" s="660"/>
      <c r="M33" s="660"/>
      <c r="N33" s="425"/>
      <c r="O33" s="459"/>
      <c r="P33" s="426"/>
    </row>
    <row r="34" spans="2:20" ht="15" customHeight="1" x14ac:dyDescent="0.35">
      <c r="B34" s="424"/>
      <c r="C34" s="660"/>
      <c r="D34" s="660"/>
      <c r="E34" s="660"/>
      <c r="F34" s="660"/>
      <c r="G34" s="660"/>
      <c r="H34" s="660"/>
      <c r="I34" s="660"/>
      <c r="J34" s="660"/>
      <c r="K34" s="660"/>
      <c r="L34" s="660"/>
      <c r="M34" s="660"/>
      <c r="N34" s="454"/>
      <c r="O34" s="431"/>
      <c r="P34" s="426"/>
    </row>
    <row r="35" spans="2:20" ht="15" customHeight="1" x14ac:dyDescent="0.35">
      <c r="B35" s="424"/>
      <c r="C35" s="660"/>
      <c r="D35" s="660"/>
      <c r="E35" s="660"/>
      <c r="F35" s="660"/>
      <c r="G35" s="660"/>
      <c r="H35" s="660"/>
      <c r="I35" s="660"/>
      <c r="J35" s="660"/>
      <c r="K35" s="660"/>
      <c r="L35" s="660"/>
      <c r="M35" s="660"/>
      <c r="N35" s="454"/>
      <c r="O35" s="431"/>
      <c r="P35" s="426"/>
    </row>
    <row r="36" spans="2:20" ht="15" customHeight="1" x14ac:dyDescent="0.35">
      <c r="B36" s="424"/>
      <c r="C36" s="660"/>
      <c r="D36" s="660"/>
      <c r="E36" s="660"/>
      <c r="F36" s="660"/>
      <c r="G36" s="660"/>
      <c r="H36" s="660"/>
      <c r="I36" s="660"/>
      <c r="J36" s="660"/>
      <c r="K36" s="660"/>
      <c r="L36" s="660"/>
      <c r="M36" s="660"/>
      <c r="N36" s="454"/>
      <c r="O36" s="431"/>
      <c r="P36" s="426"/>
    </row>
    <row r="37" spans="2:20" ht="15" customHeight="1" x14ac:dyDescent="0.35">
      <c r="B37" s="424"/>
      <c r="C37" s="452"/>
      <c r="D37" s="452"/>
      <c r="E37" s="452"/>
      <c r="F37" s="452"/>
      <c r="G37" s="452"/>
      <c r="H37" s="452"/>
      <c r="I37" s="452"/>
      <c r="J37" s="452"/>
      <c r="K37" s="452"/>
      <c r="L37" s="452"/>
      <c r="M37" s="452"/>
      <c r="N37" s="454"/>
      <c r="O37" s="431"/>
      <c r="P37" s="426"/>
    </row>
    <row r="38" spans="2:20" ht="15.5" x14ac:dyDescent="0.35">
      <c r="B38" s="424"/>
      <c r="C38" s="454"/>
      <c r="D38" s="454"/>
      <c r="E38" s="454"/>
      <c r="F38" s="454"/>
      <c r="G38" s="454"/>
      <c r="H38" s="454"/>
      <c r="I38" s="454"/>
      <c r="J38" s="454"/>
      <c r="K38" s="454"/>
      <c r="L38" s="454"/>
      <c r="M38" s="454"/>
      <c r="N38" s="454"/>
      <c r="O38" s="431"/>
      <c r="P38" s="426"/>
    </row>
    <row r="39" spans="2:20" ht="15.5" x14ac:dyDescent="0.35">
      <c r="B39" s="424"/>
      <c r="C39" s="656" t="s">
        <v>473</v>
      </c>
      <c r="D39" s="656"/>
      <c r="E39" s="656"/>
      <c r="F39" s="656"/>
      <c r="G39" s="656"/>
      <c r="H39" s="656"/>
      <c r="I39" s="656"/>
      <c r="J39" s="656"/>
      <c r="K39" s="656"/>
      <c r="L39" s="656"/>
      <c r="M39" s="454"/>
      <c r="N39" s="454"/>
      <c r="O39" s="459"/>
      <c r="P39" s="426"/>
    </row>
    <row r="40" spans="2:20" ht="15.5" x14ac:dyDescent="0.35">
      <c r="B40" s="424"/>
      <c r="C40" s="454"/>
      <c r="D40" s="454"/>
      <c r="E40" s="454"/>
      <c r="F40" s="454"/>
      <c r="G40" s="454"/>
      <c r="H40" s="454"/>
      <c r="I40" s="454"/>
      <c r="J40" s="454"/>
      <c r="K40" s="454"/>
      <c r="L40" s="454"/>
      <c r="M40" s="454"/>
      <c r="N40" s="454"/>
      <c r="O40" s="431"/>
      <c r="P40" s="426"/>
    </row>
    <row r="41" spans="2:20" ht="15.5" x14ac:dyDescent="0.35">
      <c r="B41" s="424"/>
      <c r="C41" s="454"/>
      <c r="D41" s="454"/>
      <c r="E41" s="454"/>
      <c r="F41" s="454"/>
      <c r="G41" s="454"/>
      <c r="H41" s="454"/>
      <c r="I41" s="454"/>
      <c r="J41" s="454"/>
      <c r="K41" s="454"/>
      <c r="L41" s="454"/>
      <c r="M41" s="454"/>
      <c r="N41" s="454"/>
      <c r="O41" s="431"/>
      <c r="P41" s="426"/>
    </row>
    <row r="42" spans="2:20" ht="16" customHeight="1" x14ac:dyDescent="0.35">
      <c r="B42" s="424"/>
      <c r="C42" s="656" t="s">
        <v>474</v>
      </c>
      <c r="D42" s="656"/>
      <c r="E42" s="656"/>
      <c r="F42" s="656"/>
      <c r="G42" s="656"/>
      <c r="H42" s="656"/>
      <c r="I42" s="656"/>
      <c r="J42" s="656"/>
      <c r="K42" s="656"/>
      <c r="L42" s="656"/>
      <c r="M42" s="454"/>
      <c r="N42" s="454"/>
      <c r="O42" s="463"/>
      <c r="P42" s="426"/>
    </row>
    <row r="43" spans="2:20" ht="15.5" x14ac:dyDescent="0.35">
      <c r="B43" s="424"/>
      <c r="C43" s="656"/>
      <c r="D43" s="656"/>
      <c r="E43" s="656"/>
      <c r="F43" s="656"/>
      <c r="G43" s="656"/>
      <c r="H43" s="656"/>
      <c r="I43" s="656"/>
      <c r="J43" s="656"/>
      <c r="K43" s="656"/>
      <c r="L43" s="656"/>
      <c r="M43" s="454"/>
      <c r="N43" s="454"/>
      <c r="O43" s="431"/>
      <c r="P43" s="426"/>
    </row>
    <row r="44" spans="2:20" ht="15.5" x14ac:dyDescent="0.35">
      <c r="B44" s="424"/>
      <c r="C44" s="454"/>
      <c r="D44" s="454"/>
      <c r="E44" s="454"/>
      <c r="F44" s="454"/>
      <c r="G44" s="454"/>
      <c r="H44" s="454"/>
      <c r="I44" s="454"/>
      <c r="J44" s="454"/>
      <c r="K44" s="454"/>
      <c r="L44" s="454"/>
      <c r="M44" s="454"/>
      <c r="N44" s="454"/>
      <c r="O44" s="431"/>
      <c r="P44" s="426"/>
    </row>
    <row r="45" spans="2:20" ht="15.5" x14ac:dyDescent="0.2">
      <c r="B45" s="451"/>
      <c r="C45" s="464" t="s">
        <v>320</v>
      </c>
      <c r="D45" s="465"/>
      <c r="E45" s="466"/>
      <c r="F45" s="467"/>
      <c r="G45" s="466"/>
      <c r="H45" s="467"/>
      <c r="I45" s="466"/>
      <c r="J45" s="467"/>
      <c r="K45" s="466"/>
      <c r="L45" s="467"/>
      <c r="M45" s="468"/>
      <c r="N45" s="468"/>
      <c r="O45" s="468"/>
      <c r="P45" s="469"/>
    </row>
    <row r="46" spans="2:20" ht="15.5" x14ac:dyDescent="0.35">
      <c r="B46" s="451"/>
      <c r="C46" s="472" t="s">
        <v>321</v>
      </c>
      <c r="D46" s="465"/>
      <c r="E46" s="466"/>
      <c r="F46" s="467"/>
      <c r="G46" s="466"/>
      <c r="H46" s="467"/>
      <c r="I46" s="466"/>
      <c r="J46" s="467"/>
      <c r="K46" s="466"/>
      <c r="L46" s="435" t="str">
        <f>"500 merkkiä 
("&amp;TEXT(LEN(C47),"0")&amp;" käytetty)"</f>
        <v>500 merkkiä 
(0 käytetty)</v>
      </c>
      <c r="M46" s="468"/>
      <c r="N46" s="468"/>
      <c r="O46" s="468"/>
      <c r="P46" s="469"/>
    </row>
    <row r="47" spans="2:20" s="433" customFormat="1" ht="107.25" customHeight="1" x14ac:dyDescent="0.35">
      <c r="B47" s="434"/>
      <c r="C47" s="653"/>
      <c r="D47" s="654"/>
      <c r="E47" s="654"/>
      <c r="F47" s="654"/>
      <c r="G47" s="654"/>
      <c r="H47" s="654"/>
      <c r="I47" s="654"/>
      <c r="J47" s="654"/>
      <c r="K47" s="654"/>
      <c r="L47" s="654"/>
      <c r="M47" s="655"/>
      <c r="N47" s="468"/>
      <c r="O47" s="468"/>
      <c r="P47" s="469"/>
      <c r="Q47" s="417"/>
      <c r="R47" s="417"/>
      <c r="S47" s="417"/>
      <c r="T47" s="436"/>
    </row>
    <row r="48" spans="2:20" s="433" customFormat="1" ht="15" customHeight="1" x14ac:dyDescent="0.35">
      <c r="B48" s="434"/>
      <c r="C48" s="473"/>
      <c r="D48" s="473"/>
      <c r="E48" s="473"/>
      <c r="F48" s="473"/>
      <c r="G48" s="473"/>
      <c r="H48" s="473"/>
      <c r="I48" s="473"/>
      <c r="J48" s="473"/>
      <c r="K48" s="473"/>
      <c r="L48" s="473"/>
      <c r="M48" s="473"/>
      <c r="N48" s="468"/>
      <c r="O48" s="468"/>
      <c r="P48" s="469"/>
      <c r="Q48" s="417"/>
      <c r="R48" s="417"/>
      <c r="S48" s="417"/>
      <c r="T48" s="436"/>
    </row>
    <row r="49" spans="2:24" ht="15.5" x14ac:dyDescent="0.35">
      <c r="B49" s="424"/>
      <c r="C49" s="656" t="s">
        <v>206</v>
      </c>
      <c r="D49" s="656"/>
      <c r="E49" s="656"/>
      <c r="F49" s="656"/>
      <c r="G49" s="656"/>
      <c r="H49" s="656"/>
      <c r="I49" s="656"/>
      <c r="J49" s="656"/>
      <c r="K49" s="656"/>
      <c r="L49" s="656"/>
      <c r="M49" s="656"/>
      <c r="N49" s="454"/>
      <c r="O49" s="431"/>
      <c r="P49" s="426"/>
      <c r="R49" s="625" t="s">
        <v>207</v>
      </c>
      <c r="S49" s="625"/>
      <c r="T49" s="625"/>
      <c r="U49" s="625"/>
      <c r="V49" s="625"/>
      <c r="W49" s="625"/>
      <c r="X49" s="625"/>
    </row>
    <row r="50" spans="2:24" ht="15.5" x14ac:dyDescent="0.35">
      <c r="B50" s="443"/>
      <c r="C50" s="657"/>
      <c r="D50" s="657"/>
      <c r="E50" s="657"/>
      <c r="F50" s="657"/>
      <c r="G50" s="657"/>
      <c r="H50" s="657"/>
      <c r="I50" s="657"/>
      <c r="J50" s="657"/>
      <c r="K50" s="657"/>
      <c r="L50" s="657"/>
      <c r="M50" s="657"/>
      <c r="N50" s="455"/>
      <c r="O50" s="460"/>
      <c r="P50" s="440"/>
      <c r="R50" s="625"/>
      <c r="S50" s="625"/>
      <c r="T50" s="625"/>
      <c r="U50" s="625"/>
      <c r="V50" s="625"/>
      <c r="W50" s="625"/>
      <c r="X50" s="625"/>
    </row>
    <row r="51" spans="2:24" x14ac:dyDescent="0.2">
      <c r="H51" s="417"/>
      <c r="J51" s="417"/>
      <c r="L51" s="417"/>
    </row>
  </sheetData>
  <sheetProtection sheet="1" selectLockedCells="1"/>
  <mergeCells count="13">
    <mergeCell ref="R49:X50"/>
    <mergeCell ref="C30:M30"/>
    <mergeCell ref="C33:M36"/>
    <mergeCell ref="C39:L39"/>
    <mergeCell ref="C42:L43"/>
    <mergeCell ref="C47:M47"/>
    <mergeCell ref="C49:M50"/>
    <mergeCell ref="C27:L28"/>
    <mergeCell ref="B2:P2"/>
    <mergeCell ref="D3:M3"/>
    <mergeCell ref="R3:T3"/>
    <mergeCell ref="C18:M18"/>
    <mergeCell ref="C21:M21"/>
  </mergeCells>
  <hyperlinks>
    <hyperlink ref="R3:T3" location="'Aloita tästä'!A1" display="PALAA TÄSTÄ KANSISIVULLE" xr:uid="{7F548708-7B47-438A-81D7-9ECB4B98EB4C}"/>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Check Box 1">
              <controlPr defaultSize="0" autoFill="0" autoLine="0" autoPict="0">
                <anchor moveWithCells="1">
                  <from>
                    <xdr:col>9</xdr:col>
                    <xdr:colOff>88900</xdr:colOff>
                    <xdr:row>48</xdr:row>
                    <xdr:rowOff>12700</xdr:rowOff>
                  </from>
                  <to>
                    <xdr:col>9</xdr:col>
                    <xdr:colOff>400050</xdr:colOff>
                    <xdr:row>49</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04699-B036-48EE-81CD-9A00EC737316}">
  <dimension ref="A1:Z55"/>
  <sheetViews>
    <sheetView showGridLines="0" zoomScaleNormal="100" workbookViewId="0">
      <selection activeCell="R3" sqref="R3:T3"/>
    </sheetView>
  </sheetViews>
  <sheetFormatPr defaultColWidth="9.23046875" defaultRowHeight="10" x14ac:dyDescent="0.2"/>
  <cols>
    <col min="1" max="1" width="2.765625" style="417" customWidth="1"/>
    <col min="2" max="2" width="2.69140625" style="417" customWidth="1"/>
    <col min="3" max="3" width="8.84375" style="417" customWidth="1"/>
    <col min="4" max="4" width="11" style="421" customWidth="1"/>
    <col min="5" max="5" width="2.765625" style="417" customWidth="1"/>
    <col min="6" max="6" width="11" style="420" customWidth="1"/>
    <col min="7" max="7" width="2.765625" style="417" customWidth="1"/>
    <col min="8" max="8" width="11" style="420" customWidth="1"/>
    <col min="9" max="9" width="2.765625" style="417" customWidth="1"/>
    <col min="10" max="10" width="8.3046875" style="420" customWidth="1"/>
    <col min="11" max="11" width="2.765625" style="417" customWidth="1"/>
    <col min="12" max="12" width="8.3046875" style="420" customWidth="1"/>
    <col min="13" max="14" width="2.765625" style="417" customWidth="1"/>
    <col min="15" max="15" width="8.3046875" style="461" customWidth="1"/>
    <col min="16" max="16" width="3.84375" style="417" customWidth="1"/>
    <col min="17" max="16384" width="9.23046875" style="417"/>
  </cols>
  <sheetData>
    <row r="1" spans="1:26" ht="16" customHeight="1" x14ac:dyDescent="0.2">
      <c r="A1" s="422" t="s">
        <v>488</v>
      </c>
      <c r="B1" s="422"/>
      <c r="C1" s="422"/>
      <c r="E1" s="419"/>
      <c r="F1" s="418"/>
      <c r="G1" s="419"/>
      <c r="H1" s="418"/>
      <c r="I1" s="419"/>
      <c r="J1" s="418"/>
      <c r="K1" s="419"/>
      <c r="L1" s="418"/>
      <c r="M1" s="419"/>
      <c r="N1" s="419"/>
      <c r="O1" s="457"/>
    </row>
    <row r="2" spans="1:26" ht="64.900000000000006" customHeight="1" x14ac:dyDescent="0.35">
      <c r="B2" s="658" t="s">
        <v>379</v>
      </c>
      <c r="C2" s="658"/>
      <c r="D2" s="658"/>
      <c r="E2" s="658"/>
      <c r="F2" s="658"/>
      <c r="G2" s="658"/>
      <c r="H2" s="658"/>
      <c r="I2" s="658"/>
      <c r="J2" s="658"/>
      <c r="K2" s="658"/>
      <c r="L2" s="658"/>
      <c r="M2" s="658"/>
      <c r="N2" s="658"/>
      <c r="O2" s="658"/>
      <c r="P2" s="658"/>
      <c r="Q2" s="428"/>
      <c r="U2" s="423"/>
      <c r="V2" s="423"/>
      <c r="W2" s="423"/>
      <c r="X2" s="423"/>
      <c r="Y2" s="423"/>
      <c r="Z2" s="423"/>
    </row>
    <row r="3" spans="1:26" ht="16" customHeight="1" x14ac:dyDescent="0.35">
      <c r="B3" s="442"/>
      <c r="C3" s="437"/>
      <c r="D3" s="659"/>
      <c r="E3" s="659"/>
      <c r="F3" s="659"/>
      <c r="G3" s="659"/>
      <c r="H3" s="659"/>
      <c r="I3" s="659"/>
      <c r="J3" s="659"/>
      <c r="K3" s="659"/>
      <c r="L3" s="659"/>
      <c r="M3" s="659"/>
      <c r="N3" s="453"/>
      <c r="O3" s="458"/>
      <c r="P3" s="438"/>
      <c r="Q3" s="429"/>
      <c r="R3" s="530" t="s">
        <v>75</v>
      </c>
      <c r="S3" s="531"/>
      <c r="T3" s="532"/>
      <c r="U3" s="444"/>
      <c r="V3" s="444"/>
      <c r="W3" s="444"/>
      <c r="X3" s="444"/>
      <c r="Y3" s="444"/>
      <c r="Z3" s="444"/>
    </row>
    <row r="4" spans="1:26" ht="16" customHeight="1" x14ac:dyDescent="0.35">
      <c r="B4" s="424"/>
      <c r="C4" s="425"/>
      <c r="D4" s="427" t="s">
        <v>195</v>
      </c>
      <c r="E4" s="427"/>
      <c r="F4" s="427"/>
      <c r="G4" s="427"/>
      <c r="H4" s="427"/>
      <c r="I4" s="427"/>
      <c r="J4" s="427"/>
      <c r="K4" s="427"/>
      <c r="L4" s="427"/>
      <c r="M4" s="427"/>
      <c r="N4" s="427"/>
      <c r="O4" s="446"/>
      <c r="P4" s="426"/>
      <c r="Q4" s="429"/>
      <c r="R4" s="429"/>
      <c r="S4" s="429"/>
      <c r="T4" s="429"/>
      <c r="U4" s="444"/>
      <c r="V4" s="444"/>
      <c r="W4" s="444"/>
      <c r="X4" s="444"/>
      <c r="Y4" s="444"/>
      <c r="Z4" s="444"/>
    </row>
    <row r="5" spans="1:26" ht="16" customHeight="1" x14ac:dyDescent="0.35">
      <c r="B5" s="424"/>
      <c r="C5" s="425"/>
      <c r="D5" s="441"/>
      <c r="E5" s="446"/>
      <c r="F5" s="447"/>
      <c r="G5" s="446"/>
      <c r="H5" s="447"/>
      <c r="I5" s="446"/>
      <c r="J5" s="447"/>
      <c r="K5" s="447"/>
      <c r="L5" s="447"/>
      <c r="M5" s="446"/>
      <c r="N5" s="446"/>
      <c r="O5" s="446"/>
      <c r="P5" s="426"/>
      <c r="Q5" s="429"/>
      <c r="R5" s="444"/>
      <c r="S5" s="444"/>
      <c r="T5" s="444"/>
      <c r="U5" s="444"/>
      <c r="V5" s="444"/>
      <c r="W5" s="444"/>
      <c r="X5" s="444"/>
      <c r="Y5" s="444"/>
      <c r="Z5" s="444"/>
    </row>
    <row r="6" spans="1:26" ht="16" customHeight="1" x14ac:dyDescent="0.35">
      <c r="B6" s="424"/>
      <c r="C6" s="430" t="s">
        <v>487</v>
      </c>
      <c r="D6" s="448"/>
      <c r="E6" s="425"/>
      <c r="F6" s="449"/>
      <c r="G6" s="425"/>
      <c r="H6" s="449"/>
      <c r="I6" s="425"/>
      <c r="J6" s="449"/>
      <c r="K6" s="449"/>
      <c r="L6" s="449"/>
      <c r="M6" s="425"/>
      <c r="N6" s="425"/>
      <c r="O6" s="456"/>
      <c r="P6" s="426"/>
      <c r="Q6" s="429"/>
      <c r="R6" s="444"/>
      <c r="S6" s="444"/>
      <c r="T6" s="444"/>
      <c r="U6" s="444"/>
      <c r="V6" s="444"/>
      <c r="W6" s="444"/>
      <c r="X6" s="444"/>
      <c r="Y6" s="444"/>
      <c r="Z6" s="444"/>
    </row>
    <row r="7" spans="1:26" ht="16" customHeight="1" x14ac:dyDescent="0.35">
      <c r="B7" s="424"/>
      <c r="C7" s="425"/>
      <c r="D7" s="430"/>
      <c r="E7" s="425"/>
      <c r="F7" s="449"/>
      <c r="G7" s="425"/>
      <c r="H7" s="449"/>
      <c r="I7" s="425"/>
      <c r="J7" s="449"/>
      <c r="K7" s="449"/>
      <c r="L7" s="449"/>
      <c r="M7" s="425"/>
      <c r="N7" s="425"/>
      <c r="O7" s="450"/>
      <c r="P7" s="426"/>
      <c r="Q7" s="429"/>
      <c r="R7" s="444"/>
      <c r="S7" s="444"/>
      <c r="T7" s="444"/>
      <c r="U7" s="444"/>
      <c r="V7" s="444"/>
      <c r="W7" s="444"/>
      <c r="X7" s="444"/>
      <c r="Y7" s="444"/>
      <c r="Z7" s="444"/>
    </row>
    <row r="8" spans="1:26" ht="16" customHeight="1" x14ac:dyDescent="0.35">
      <c r="B8" s="424"/>
      <c r="C8" s="425"/>
      <c r="D8" s="441"/>
      <c r="E8" s="446"/>
      <c r="F8" s="447"/>
      <c r="G8" s="446"/>
      <c r="H8" s="447"/>
      <c r="I8" s="446"/>
      <c r="J8" s="447"/>
      <c r="K8" s="447"/>
      <c r="L8" s="447"/>
      <c r="M8" s="446"/>
      <c r="N8" s="446"/>
      <c r="O8" s="446"/>
      <c r="P8" s="426"/>
      <c r="Q8" s="429"/>
      <c r="R8" s="423"/>
      <c r="S8" s="423"/>
      <c r="T8" s="423"/>
      <c r="U8" s="423"/>
      <c r="V8" s="423"/>
      <c r="W8" s="423"/>
      <c r="X8" s="423"/>
      <c r="Y8" s="423"/>
      <c r="Z8" s="423"/>
    </row>
    <row r="9" spans="1:26" ht="16" customHeight="1" x14ac:dyDescent="0.35">
      <c r="B9" s="424"/>
      <c r="C9" s="430" t="s">
        <v>486</v>
      </c>
      <c r="D9" s="448"/>
      <c r="E9" s="425"/>
      <c r="F9" s="449"/>
      <c r="G9" s="425"/>
      <c r="H9" s="449"/>
      <c r="I9" s="425"/>
      <c r="J9" s="449"/>
      <c r="K9" s="449"/>
      <c r="L9" s="449"/>
      <c r="M9" s="425"/>
      <c r="N9" s="425"/>
      <c r="O9" s="456"/>
      <c r="P9" s="426"/>
      <c r="Q9" s="429"/>
      <c r="R9" s="423"/>
      <c r="S9" s="423"/>
      <c r="T9" s="423"/>
      <c r="U9" s="423"/>
      <c r="V9" s="423"/>
      <c r="W9" s="423"/>
      <c r="X9" s="423"/>
      <c r="Y9" s="423"/>
      <c r="Z9" s="423"/>
    </row>
    <row r="10" spans="1:26" ht="16" customHeight="1" x14ac:dyDescent="0.35">
      <c r="B10" s="424"/>
      <c r="C10" s="425"/>
      <c r="D10" s="430"/>
      <c r="E10" s="425"/>
      <c r="F10" s="449"/>
      <c r="G10" s="425"/>
      <c r="H10" s="449"/>
      <c r="I10" s="425"/>
      <c r="J10" s="449"/>
      <c r="K10" s="449"/>
      <c r="L10" s="449"/>
      <c r="M10" s="425"/>
      <c r="N10" s="425"/>
      <c r="O10" s="450"/>
      <c r="P10" s="426"/>
      <c r="Q10" s="429"/>
      <c r="R10" s="423"/>
      <c r="S10" s="423"/>
      <c r="T10" s="423"/>
      <c r="U10" s="423"/>
      <c r="V10" s="423"/>
      <c r="W10" s="423"/>
      <c r="X10" s="423"/>
      <c r="Y10" s="423"/>
      <c r="Z10" s="423"/>
    </row>
    <row r="11" spans="1:26" ht="16" customHeight="1" x14ac:dyDescent="0.35">
      <c r="B11" s="424"/>
      <c r="C11" s="425"/>
      <c r="D11" s="441"/>
      <c r="E11" s="446"/>
      <c r="F11" s="447"/>
      <c r="G11" s="446"/>
      <c r="H11" s="447"/>
      <c r="I11" s="446"/>
      <c r="J11" s="447"/>
      <c r="K11" s="447"/>
      <c r="L11" s="447"/>
      <c r="M11" s="446"/>
      <c r="N11" s="446"/>
      <c r="O11" s="446"/>
      <c r="P11" s="426"/>
      <c r="Q11" s="429"/>
      <c r="R11" s="423"/>
      <c r="S11" s="423"/>
      <c r="T11" s="423"/>
      <c r="U11" s="423"/>
      <c r="V11" s="423"/>
      <c r="W11" s="423"/>
      <c r="X11" s="423"/>
      <c r="Y11" s="423"/>
      <c r="Z11" s="423"/>
    </row>
    <row r="12" spans="1:26" ht="16" customHeight="1" x14ac:dyDescent="0.35">
      <c r="B12" s="424"/>
      <c r="C12" s="430" t="s">
        <v>485</v>
      </c>
      <c r="D12" s="448"/>
      <c r="E12" s="425"/>
      <c r="F12" s="449"/>
      <c r="G12" s="425"/>
      <c r="H12" s="449"/>
      <c r="I12" s="425"/>
      <c r="J12" s="449"/>
      <c r="K12" s="449"/>
      <c r="L12" s="449"/>
      <c r="M12" s="425"/>
      <c r="N12" s="425"/>
      <c r="O12" s="456"/>
      <c r="P12" s="426"/>
      <c r="Q12" s="429"/>
      <c r="R12" s="423"/>
      <c r="S12" s="423"/>
      <c r="T12" s="423"/>
      <c r="U12" s="423"/>
      <c r="V12" s="423"/>
      <c r="W12" s="423"/>
      <c r="X12" s="423"/>
      <c r="Y12" s="423"/>
      <c r="Z12" s="423"/>
    </row>
    <row r="13" spans="1:26" ht="16" customHeight="1" x14ac:dyDescent="0.35">
      <c r="B13" s="424"/>
      <c r="C13" s="425"/>
      <c r="D13" s="430"/>
      <c r="E13" s="425"/>
      <c r="F13" s="449"/>
      <c r="G13" s="425"/>
      <c r="H13" s="449"/>
      <c r="I13" s="425"/>
      <c r="J13" s="449"/>
      <c r="K13" s="449"/>
      <c r="L13" s="449"/>
      <c r="M13" s="425"/>
      <c r="N13" s="425"/>
      <c r="O13" s="450"/>
      <c r="P13" s="426"/>
      <c r="Q13" s="429"/>
      <c r="R13" s="423"/>
      <c r="S13" s="423"/>
      <c r="T13" s="423"/>
      <c r="U13" s="423"/>
      <c r="V13" s="423"/>
      <c r="W13" s="423"/>
      <c r="X13" s="423"/>
      <c r="Y13" s="423"/>
      <c r="Z13" s="423"/>
    </row>
    <row r="14" spans="1:26" ht="16" customHeight="1" x14ac:dyDescent="0.35">
      <c r="B14" s="424"/>
      <c r="C14" s="425"/>
      <c r="D14" s="441"/>
      <c r="E14" s="446"/>
      <c r="F14" s="447"/>
      <c r="G14" s="446"/>
      <c r="H14" s="447"/>
      <c r="I14" s="446"/>
      <c r="J14" s="447"/>
      <c r="K14" s="447"/>
      <c r="L14" s="447"/>
      <c r="M14" s="446"/>
      <c r="N14" s="446"/>
      <c r="O14" s="446"/>
      <c r="P14" s="426"/>
      <c r="Q14" s="429"/>
      <c r="R14" s="423"/>
      <c r="S14" s="423"/>
      <c r="T14" s="423"/>
      <c r="U14" s="423"/>
      <c r="V14" s="423"/>
      <c r="W14" s="423"/>
      <c r="X14" s="423"/>
      <c r="Y14" s="423"/>
      <c r="Z14" s="423"/>
    </row>
    <row r="15" spans="1:26" ht="16" customHeight="1" x14ac:dyDescent="0.35">
      <c r="B15" s="424"/>
      <c r="C15" s="430" t="s">
        <v>484</v>
      </c>
      <c r="D15" s="448"/>
      <c r="E15" s="425"/>
      <c r="F15" s="449"/>
      <c r="G15" s="425"/>
      <c r="H15" s="449"/>
      <c r="I15" s="425"/>
      <c r="J15" s="449"/>
      <c r="K15" s="449"/>
      <c r="L15" s="449"/>
      <c r="M15" s="425"/>
      <c r="N15" s="425"/>
      <c r="O15" s="456"/>
      <c r="P15" s="426"/>
      <c r="Q15" s="429"/>
      <c r="R15" s="423"/>
      <c r="S15" s="423"/>
      <c r="T15" s="423"/>
      <c r="U15" s="423"/>
      <c r="V15" s="423"/>
      <c r="W15" s="423"/>
      <c r="X15" s="423"/>
      <c r="Y15" s="423"/>
      <c r="Z15" s="423"/>
    </row>
    <row r="16" spans="1:26" ht="16" customHeight="1" x14ac:dyDescent="0.35">
      <c r="B16" s="424"/>
      <c r="C16" s="425"/>
      <c r="D16" s="430"/>
      <c r="E16" s="425"/>
      <c r="F16" s="449"/>
      <c r="G16" s="425"/>
      <c r="H16" s="449"/>
      <c r="I16" s="425"/>
      <c r="J16" s="449"/>
      <c r="K16" s="449"/>
      <c r="L16" s="449"/>
      <c r="M16" s="425"/>
      <c r="N16" s="425"/>
      <c r="O16" s="450"/>
      <c r="P16" s="426"/>
      <c r="Q16" s="429"/>
      <c r="R16" s="423"/>
      <c r="S16" s="423"/>
      <c r="T16" s="423"/>
      <c r="U16" s="423"/>
      <c r="V16" s="423"/>
      <c r="W16" s="423"/>
      <c r="X16" s="423"/>
      <c r="Y16" s="423"/>
      <c r="Z16" s="423"/>
    </row>
    <row r="17" spans="2:26" ht="16" customHeight="1" x14ac:dyDescent="0.35">
      <c r="B17" s="424"/>
      <c r="C17" s="425"/>
      <c r="D17" s="430"/>
      <c r="E17" s="425"/>
      <c r="F17" s="449"/>
      <c r="G17" s="425"/>
      <c r="H17" s="449"/>
      <c r="I17" s="425"/>
      <c r="J17" s="449"/>
      <c r="K17" s="425"/>
      <c r="L17" s="449"/>
      <c r="M17" s="425"/>
      <c r="N17" s="425"/>
      <c r="O17" s="431"/>
      <c r="P17" s="426"/>
      <c r="Q17" s="423"/>
      <c r="R17" s="423"/>
      <c r="S17" s="423"/>
      <c r="T17" s="423"/>
      <c r="U17" s="423"/>
      <c r="V17" s="423"/>
      <c r="W17" s="423"/>
      <c r="X17" s="423"/>
      <c r="Y17" s="423"/>
      <c r="Z17" s="423"/>
    </row>
    <row r="18" spans="2:26" ht="16" customHeight="1" x14ac:dyDescent="0.35">
      <c r="B18" s="424"/>
      <c r="C18" s="620" t="s">
        <v>483</v>
      </c>
      <c r="D18" s="620"/>
      <c r="E18" s="620"/>
      <c r="F18" s="620"/>
      <c r="G18" s="620"/>
      <c r="H18" s="620"/>
      <c r="I18" s="620"/>
      <c r="J18" s="620"/>
      <c r="K18" s="620"/>
      <c r="L18" s="620"/>
      <c r="M18" s="620"/>
      <c r="N18" s="452"/>
      <c r="O18" s="459"/>
      <c r="P18" s="426"/>
      <c r="Q18" s="423"/>
      <c r="R18" s="423"/>
      <c r="S18" s="423"/>
      <c r="T18" s="423"/>
      <c r="U18" s="423"/>
      <c r="V18" s="423"/>
      <c r="W18" s="423"/>
      <c r="X18" s="423"/>
      <c r="Y18" s="423"/>
      <c r="Z18" s="423"/>
    </row>
    <row r="19" spans="2:26" ht="16" customHeight="1" x14ac:dyDescent="0.35">
      <c r="B19" s="424"/>
      <c r="C19" s="620"/>
      <c r="D19" s="620"/>
      <c r="E19" s="620"/>
      <c r="F19" s="620"/>
      <c r="G19" s="620"/>
      <c r="H19" s="620"/>
      <c r="I19" s="620"/>
      <c r="J19" s="620"/>
      <c r="K19" s="620"/>
      <c r="L19" s="620"/>
      <c r="M19" s="620"/>
      <c r="N19" s="452"/>
      <c r="O19" s="450"/>
      <c r="P19" s="426"/>
      <c r="Q19" s="423"/>
      <c r="R19" s="423"/>
      <c r="S19" s="423"/>
      <c r="T19" s="423"/>
      <c r="U19" s="423"/>
      <c r="V19" s="423"/>
      <c r="W19" s="423"/>
      <c r="X19" s="423"/>
      <c r="Y19" s="423"/>
      <c r="Z19" s="423"/>
    </row>
    <row r="20" spans="2:26" ht="16" customHeight="1" x14ac:dyDescent="0.35">
      <c r="B20" s="424"/>
      <c r="C20" s="432"/>
      <c r="D20" s="432"/>
      <c r="E20" s="432"/>
      <c r="F20" s="432"/>
      <c r="G20" s="432"/>
      <c r="H20" s="432"/>
      <c r="I20" s="432"/>
      <c r="J20" s="432"/>
      <c r="K20" s="432"/>
      <c r="L20" s="432"/>
      <c r="M20" s="432"/>
      <c r="N20" s="452"/>
      <c r="O20" s="450"/>
      <c r="P20" s="426"/>
      <c r="Q20" s="423"/>
      <c r="R20" s="423"/>
      <c r="S20" s="423"/>
      <c r="T20" s="423"/>
      <c r="U20" s="423"/>
      <c r="V20" s="423"/>
      <c r="W20" s="423"/>
      <c r="X20" s="423"/>
      <c r="Y20" s="423"/>
      <c r="Z20" s="423"/>
    </row>
    <row r="21" spans="2:26" ht="16" customHeight="1" x14ac:dyDescent="0.35">
      <c r="B21" s="424"/>
      <c r="C21" s="425"/>
      <c r="D21" s="430"/>
      <c r="E21" s="425"/>
      <c r="F21" s="449"/>
      <c r="G21" s="425"/>
      <c r="H21" s="449"/>
      <c r="I21" s="425"/>
      <c r="J21" s="449"/>
      <c r="K21" s="425"/>
      <c r="L21" s="449"/>
      <c r="M21" s="425"/>
      <c r="N21" s="425"/>
      <c r="O21" s="431"/>
      <c r="P21" s="426"/>
      <c r="Q21" s="423"/>
      <c r="R21" s="423"/>
      <c r="S21" s="423"/>
      <c r="T21" s="423"/>
      <c r="U21" s="423"/>
      <c r="V21" s="423"/>
      <c r="W21" s="423"/>
      <c r="X21" s="423"/>
      <c r="Y21" s="423"/>
      <c r="Z21" s="423"/>
    </row>
    <row r="22" spans="2:26" ht="16" customHeight="1" x14ac:dyDescent="0.35">
      <c r="B22" s="424"/>
      <c r="C22" s="620" t="s">
        <v>482</v>
      </c>
      <c r="D22" s="620"/>
      <c r="E22" s="620"/>
      <c r="F22" s="620"/>
      <c r="G22" s="620"/>
      <c r="H22" s="620"/>
      <c r="I22" s="620"/>
      <c r="J22" s="620"/>
      <c r="K22" s="620"/>
      <c r="L22" s="620"/>
      <c r="M22" s="620"/>
      <c r="N22" s="452"/>
      <c r="O22" s="459"/>
      <c r="P22" s="426"/>
      <c r="Q22" s="423"/>
      <c r="R22" s="423"/>
      <c r="S22" s="423"/>
      <c r="T22" s="423"/>
      <c r="U22" s="423"/>
      <c r="V22" s="423"/>
      <c r="W22" s="423"/>
      <c r="X22" s="423"/>
      <c r="Y22" s="423"/>
      <c r="Z22" s="423"/>
    </row>
    <row r="23" spans="2:26" ht="16" customHeight="1" x14ac:dyDescent="0.35">
      <c r="B23" s="424"/>
      <c r="C23" s="432"/>
      <c r="D23" s="432"/>
      <c r="E23" s="432"/>
      <c r="F23" s="432"/>
      <c r="G23" s="432"/>
      <c r="H23" s="432"/>
      <c r="I23" s="432"/>
      <c r="J23" s="432"/>
      <c r="K23" s="432"/>
      <c r="L23" s="432"/>
      <c r="M23" s="432"/>
      <c r="N23" s="452"/>
      <c r="O23" s="450"/>
      <c r="P23" s="426"/>
      <c r="Q23" s="423"/>
      <c r="R23" s="423"/>
      <c r="S23" s="423"/>
      <c r="T23" s="423"/>
      <c r="U23" s="423"/>
      <c r="V23" s="423"/>
      <c r="W23" s="423"/>
      <c r="X23" s="423"/>
      <c r="Y23" s="423"/>
      <c r="Z23" s="423"/>
    </row>
    <row r="24" spans="2:26" ht="16" customHeight="1" x14ac:dyDescent="0.35">
      <c r="B24" s="424"/>
      <c r="C24" s="432"/>
      <c r="D24" s="432"/>
      <c r="E24" s="432"/>
      <c r="F24" s="432"/>
      <c r="G24" s="432"/>
      <c r="H24" s="432"/>
      <c r="I24" s="432"/>
      <c r="J24" s="432"/>
      <c r="K24" s="432"/>
      <c r="L24" s="432"/>
      <c r="M24" s="432"/>
      <c r="N24" s="425"/>
      <c r="O24" s="431"/>
      <c r="P24" s="426"/>
      <c r="Q24" s="423"/>
      <c r="R24" s="423"/>
      <c r="S24" s="423"/>
      <c r="T24" s="423"/>
      <c r="U24" s="423"/>
      <c r="V24" s="423"/>
      <c r="W24" s="423"/>
      <c r="X24" s="423"/>
      <c r="Y24" s="423"/>
      <c r="Z24" s="423"/>
    </row>
    <row r="25" spans="2:26" ht="16" customHeight="1" x14ac:dyDescent="0.35">
      <c r="B25" s="424"/>
      <c r="C25" s="425" t="s">
        <v>481</v>
      </c>
      <c r="D25" s="430"/>
      <c r="E25" s="425"/>
      <c r="F25" s="449"/>
      <c r="G25" s="425"/>
      <c r="H25" s="449"/>
      <c r="I25" s="425"/>
      <c r="J25" s="449"/>
      <c r="K25" s="425"/>
      <c r="L25" s="449"/>
      <c r="M25" s="425"/>
      <c r="N25" s="425"/>
      <c r="O25" s="459"/>
      <c r="P25" s="426"/>
    </row>
    <row r="26" spans="2:26" ht="15" customHeight="1" x14ac:dyDescent="0.35">
      <c r="B26" s="424"/>
      <c r="C26" s="454"/>
      <c r="D26" s="454"/>
      <c r="E26" s="454"/>
      <c r="F26" s="454"/>
      <c r="G26" s="454"/>
      <c r="H26" s="454"/>
      <c r="I26" s="454"/>
      <c r="J26" s="454"/>
      <c r="K26" s="454"/>
      <c r="L26" s="454"/>
      <c r="M26" s="454"/>
      <c r="N26" s="454"/>
      <c r="O26" s="431"/>
      <c r="P26" s="426"/>
    </row>
    <row r="27" spans="2:26" ht="15.5" x14ac:dyDescent="0.35">
      <c r="B27" s="424"/>
      <c r="C27" s="454"/>
      <c r="D27" s="454"/>
      <c r="E27" s="454"/>
      <c r="F27" s="454"/>
      <c r="G27" s="454"/>
      <c r="H27" s="454"/>
      <c r="I27" s="454"/>
      <c r="J27" s="454"/>
      <c r="K27" s="454"/>
      <c r="L27" s="454"/>
      <c r="M27" s="454"/>
      <c r="N27" s="454"/>
      <c r="O27" s="431"/>
      <c r="P27" s="426"/>
    </row>
    <row r="28" spans="2:26" ht="16" customHeight="1" x14ac:dyDescent="0.35">
      <c r="B28" s="424"/>
      <c r="C28" s="656" t="s">
        <v>480</v>
      </c>
      <c r="D28" s="656"/>
      <c r="E28" s="656"/>
      <c r="F28" s="656"/>
      <c r="G28" s="656"/>
      <c r="H28" s="656"/>
      <c r="I28" s="656"/>
      <c r="J28" s="656"/>
      <c r="K28" s="656"/>
      <c r="L28" s="656"/>
      <c r="M28" s="454"/>
      <c r="N28" s="454"/>
      <c r="O28" s="459"/>
      <c r="P28" s="426"/>
    </row>
    <row r="29" spans="2:26" ht="16" customHeight="1" x14ac:dyDescent="0.35">
      <c r="B29" s="424"/>
      <c r="C29" s="454"/>
      <c r="D29" s="454"/>
      <c r="E29" s="454"/>
      <c r="F29" s="454"/>
      <c r="G29" s="454"/>
      <c r="H29" s="454"/>
      <c r="I29" s="454"/>
      <c r="J29" s="454"/>
      <c r="K29" s="454"/>
      <c r="L29" s="454"/>
      <c r="M29" s="454"/>
      <c r="N29" s="454"/>
      <c r="O29" s="454"/>
      <c r="P29" s="426"/>
    </row>
    <row r="30" spans="2:26" ht="15.5" x14ac:dyDescent="0.35">
      <c r="B30" s="424"/>
      <c r="C30" s="454"/>
      <c r="D30" s="454"/>
      <c r="E30" s="454"/>
      <c r="F30" s="454"/>
      <c r="G30" s="454"/>
      <c r="H30" s="454"/>
      <c r="I30" s="454"/>
      <c r="J30" s="454"/>
      <c r="K30" s="454"/>
      <c r="L30" s="454"/>
      <c r="M30" s="454"/>
      <c r="N30" s="454"/>
      <c r="O30" s="431"/>
      <c r="P30" s="426"/>
    </row>
    <row r="31" spans="2:26" ht="16" customHeight="1" x14ac:dyDescent="0.35">
      <c r="B31" s="424"/>
      <c r="C31" s="620" t="s">
        <v>479</v>
      </c>
      <c r="D31" s="620"/>
      <c r="E31" s="620"/>
      <c r="F31" s="620"/>
      <c r="G31" s="620"/>
      <c r="H31" s="620"/>
      <c r="I31" s="620"/>
      <c r="J31" s="620"/>
      <c r="K31" s="620"/>
      <c r="L31" s="620"/>
      <c r="M31" s="620"/>
      <c r="N31" s="452"/>
      <c r="O31" s="459"/>
      <c r="P31" s="426"/>
      <c r="Q31" s="423"/>
      <c r="R31" s="423"/>
      <c r="S31" s="423"/>
      <c r="T31" s="423"/>
      <c r="U31" s="423"/>
      <c r="V31" s="423"/>
      <c r="W31" s="423"/>
      <c r="X31" s="423"/>
      <c r="Y31" s="423"/>
      <c r="Z31" s="423"/>
    </row>
    <row r="32" spans="2:26" ht="16" customHeight="1" x14ac:dyDescent="0.35">
      <c r="B32" s="424"/>
      <c r="C32" s="432"/>
      <c r="D32" s="432"/>
      <c r="E32" s="432"/>
      <c r="F32" s="432"/>
      <c r="G32" s="432"/>
      <c r="H32" s="432"/>
      <c r="I32" s="432"/>
      <c r="J32" s="432"/>
      <c r="K32" s="432"/>
      <c r="L32" s="432"/>
      <c r="M32" s="432"/>
      <c r="N32" s="452"/>
      <c r="O32" s="450"/>
      <c r="P32" s="426"/>
      <c r="Q32" s="423"/>
      <c r="R32" s="423"/>
      <c r="S32" s="423"/>
      <c r="T32" s="423"/>
      <c r="U32" s="423"/>
      <c r="V32" s="423"/>
      <c r="W32" s="423"/>
      <c r="X32" s="423"/>
      <c r="Y32" s="423"/>
      <c r="Z32" s="423"/>
    </row>
    <row r="33" spans="2:26" ht="16" customHeight="1" x14ac:dyDescent="0.35">
      <c r="B33" s="424"/>
      <c r="C33" s="432"/>
      <c r="D33" s="432"/>
      <c r="E33" s="432"/>
      <c r="F33" s="432"/>
      <c r="G33" s="432"/>
      <c r="H33" s="432"/>
      <c r="I33" s="432"/>
      <c r="J33" s="432"/>
      <c r="K33" s="432"/>
      <c r="L33" s="432"/>
      <c r="M33" s="432"/>
      <c r="N33" s="425"/>
      <c r="O33" s="431"/>
      <c r="P33" s="426"/>
      <c r="Q33" s="423"/>
      <c r="R33" s="423"/>
      <c r="S33" s="423"/>
      <c r="T33" s="423"/>
      <c r="U33" s="423"/>
      <c r="V33" s="423"/>
      <c r="W33" s="423"/>
      <c r="X33" s="423"/>
      <c r="Y33" s="423"/>
      <c r="Z33" s="423"/>
    </row>
    <row r="34" spans="2:26" ht="16" customHeight="1" x14ac:dyDescent="0.35">
      <c r="B34" s="424"/>
      <c r="C34" s="620" t="s">
        <v>478</v>
      </c>
      <c r="D34" s="620"/>
      <c r="E34" s="620"/>
      <c r="F34" s="620"/>
      <c r="G34" s="620"/>
      <c r="H34" s="620"/>
      <c r="I34" s="620"/>
      <c r="J34" s="620"/>
      <c r="K34" s="620"/>
      <c r="L34" s="620"/>
      <c r="M34" s="620"/>
      <c r="N34" s="425"/>
      <c r="O34" s="459"/>
      <c r="P34" s="426"/>
    </row>
    <row r="35" spans="2:26" ht="15" customHeight="1" x14ac:dyDescent="0.35">
      <c r="B35" s="424"/>
      <c r="C35" s="620"/>
      <c r="D35" s="620"/>
      <c r="E35" s="620"/>
      <c r="F35" s="620"/>
      <c r="G35" s="620"/>
      <c r="H35" s="620"/>
      <c r="I35" s="620"/>
      <c r="J35" s="620"/>
      <c r="K35" s="620"/>
      <c r="L35" s="620"/>
      <c r="M35" s="620"/>
      <c r="N35" s="454"/>
      <c r="O35" s="431"/>
      <c r="P35" s="426"/>
    </row>
    <row r="36" spans="2:26" ht="15" customHeight="1" x14ac:dyDescent="0.35">
      <c r="B36" s="424"/>
      <c r="C36" s="452"/>
      <c r="D36" s="452"/>
      <c r="E36" s="452"/>
      <c r="F36" s="452"/>
      <c r="G36" s="452"/>
      <c r="H36" s="452"/>
      <c r="I36" s="452"/>
      <c r="J36" s="452"/>
      <c r="K36" s="452"/>
      <c r="L36" s="452"/>
      <c r="M36" s="452"/>
      <c r="N36" s="454"/>
      <c r="O36" s="431"/>
      <c r="P36" s="426"/>
    </row>
    <row r="37" spans="2:26" ht="15.5" x14ac:dyDescent="0.35">
      <c r="B37" s="424"/>
      <c r="C37" s="454"/>
      <c r="D37" s="454"/>
      <c r="E37" s="454"/>
      <c r="F37" s="454"/>
      <c r="G37" s="454"/>
      <c r="H37" s="454"/>
      <c r="I37" s="454"/>
      <c r="J37" s="454"/>
      <c r="K37" s="454"/>
      <c r="L37" s="454"/>
      <c r="M37" s="454"/>
      <c r="N37" s="454"/>
      <c r="O37" s="431"/>
      <c r="P37" s="426"/>
    </row>
    <row r="38" spans="2:26" ht="15" customHeight="1" x14ac:dyDescent="0.35">
      <c r="B38" s="424"/>
      <c r="C38" s="656" t="s">
        <v>477</v>
      </c>
      <c r="D38" s="656"/>
      <c r="E38" s="656"/>
      <c r="F38" s="656"/>
      <c r="G38" s="656"/>
      <c r="H38" s="656"/>
      <c r="I38" s="656"/>
      <c r="J38" s="656"/>
      <c r="K38" s="656"/>
      <c r="L38" s="656"/>
      <c r="M38" s="454"/>
      <c r="N38" s="454"/>
      <c r="O38" s="459"/>
      <c r="P38" s="426"/>
    </row>
    <row r="39" spans="2:26" ht="15.5" x14ac:dyDescent="0.35">
      <c r="B39" s="424"/>
      <c r="C39" s="656"/>
      <c r="D39" s="656"/>
      <c r="E39" s="656"/>
      <c r="F39" s="656"/>
      <c r="G39" s="656"/>
      <c r="H39" s="656"/>
      <c r="I39" s="656"/>
      <c r="J39" s="656"/>
      <c r="K39" s="656"/>
      <c r="L39" s="656"/>
      <c r="M39" s="454"/>
      <c r="N39" s="454"/>
      <c r="O39" s="431"/>
      <c r="P39" s="426"/>
    </row>
    <row r="40" spans="2:26" ht="15.5" x14ac:dyDescent="0.35">
      <c r="B40" s="424"/>
      <c r="C40" s="454"/>
      <c r="D40" s="454"/>
      <c r="E40" s="454"/>
      <c r="F40" s="454"/>
      <c r="G40" s="454"/>
      <c r="H40" s="454"/>
      <c r="I40" s="454"/>
      <c r="J40" s="454"/>
      <c r="K40" s="454"/>
      <c r="L40" s="454"/>
      <c r="M40" s="454"/>
      <c r="N40" s="454"/>
      <c r="O40" s="431"/>
      <c r="P40" s="426"/>
    </row>
    <row r="41" spans="2:26" ht="15.5" x14ac:dyDescent="0.35">
      <c r="B41" s="424"/>
      <c r="C41" s="454"/>
      <c r="D41" s="454"/>
      <c r="E41" s="454"/>
      <c r="F41" s="454"/>
      <c r="G41" s="454"/>
      <c r="H41" s="454"/>
      <c r="I41" s="454"/>
      <c r="J41" s="454"/>
      <c r="K41" s="454"/>
      <c r="L41" s="454"/>
      <c r="M41" s="454"/>
      <c r="N41" s="454"/>
      <c r="O41" s="431"/>
      <c r="P41" s="426"/>
    </row>
    <row r="42" spans="2:26" ht="16" customHeight="1" x14ac:dyDescent="0.35">
      <c r="B42" s="424"/>
      <c r="C42" s="656" t="s">
        <v>476</v>
      </c>
      <c r="D42" s="656"/>
      <c r="E42" s="656"/>
      <c r="F42" s="656"/>
      <c r="G42" s="656"/>
      <c r="H42" s="656"/>
      <c r="I42" s="656"/>
      <c r="J42" s="656"/>
      <c r="K42" s="656"/>
      <c r="L42" s="656"/>
      <c r="M42" s="454"/>
      <c r="N42" s="454"/>
      <c r="O42" s="459"/>
      <c r="P42" s="426"/>
    </row>
    <row r="43" spans="2:26" ht="16" customHeight="1" x14ac:dyDescent="0.35">
      <c r="B43" s="424"/>
      <c r="C43" s="454"/>
      <c r="D43" s="454"/>
      <c r="E43" s="454"/>
      <c r="F43" s="454"/>
      <c r="G43" s="454"/>
      <c r="H43" s="454"/>
      <c r="I43" s="454"/>
      <c r="J43" s="454"/>
      <c r="K43" s="454"/>
      <c r="L43" s="454"/>
      <c r="M43" s="454"/>
      <c r="N43" s="454"/>
      <c r="O43" s="454"/>
      <c r="P43" s="426"/>
    </row>
    <row r="44" spans="2:26" ht="16" customHeight="1" x14ac:dyDescent="0.35">
      <c r="B44" s="424"/>
      <c r="C44" s="454"/>
      <c r="D44" s="454"/>
      <c r="E44" s="454"/>
      <c r="F44" s="454"/>
      <c r="G44" s="454"/>
      <c r="H44" s="454"/>
      <c r="I44" s="454"/>
      <c r="J44" s="454"/>
      <c r="K44" s="454"/>
      <c r="L44" s="454"/>
      <c r="M44" s="454"/>
      <c r="N44" s="454"/>
      <c r="O44" s="454"/>
      <c r="P44" s="426"/>
    </row>
    <row r="45" spans="2:26" ht="16" customHeight="1" x14ac:dyDescent="0.35">
      <c r="B45" s="424"/>
      <c r="C45" s="656" t="s">
        <v>475</v>
      </c>
      <c r="D45" s="656"/>
      <c r="E45" s="656"/>
      <c r="F45" s="656"/>
      <c r="G45" s="656"/>
      <c r="H45" s="656"/>
      <c r="I45" s="656"/>
      <c r="J45" s="656"/>
      <c r="K45" s="656"/>
      <c r="L45" s="656"/>
      <c r="M45" s="454"/>
      <c r="N45" s="454"/>
      <c r="O45" s="459"/>
      <c r="P45" s="426"/>
    </row>
    <row r="46" spans="2:26" ht="15.5" x14ac:dyDescent="0.35">
      <c r="B46" s="424"/>
      <c r="C46" s="656"/>
      <c r="D46" s="656"/>
      <c r="E46" s="656"/>
      <c r="F46" s="656"/>
      <c r="G46" s="656"/>
      <c r="H46" s="656"/>
      <c r="I46" s="656"/>
      <c r="J46" s="656"/>
      <c r="K46" s="656"/>
      <c r="L46" s="656"/>
      <c r="M46" s="454"/>
      <c r="N46" s="454"/>
      <c r="O46" s="431"/>
      <c r="P46" s="426"/>
    </row>
    <row r="47" spans="2:26" ht="15.5" x14ac:dyDescent="0.35">
      <c r="B47" s="424"/>
      <c r="C47" s="656"/>
      <c r="D47" s="656"/>
      <c r="E47" s="656"/>
      <c r="F47" s="656"/>
      <c r="G47" s="656"/>
      <c r="H47" s="656"/>
      <c r="I47" s="656"/>
      <c r="J47" s="656"/>
      <c r="K47" s="656"/>
      <c r="L47" s="656"/>
      <c r="M47" s="454"/>
      <c r="N47" s="454"/>
      <c r="O47" s="431"/>
      <c r="P47" s="426"/>
    </row>
    <row r="48" spans="2:26" ht="15.5" x14ac:dyDescent="0.35">
      <c r="B48" s="424"/>
      <c r="C48" s="454"/>
      <c r="D48" s="454"/>
      <c r="E48" s="454"/>
      <c r="F48" s="454"/>
      <c r="G48" s="454"/>
      <c r="H48" s="454"/>
      <c r="I48" s="454"/>
      <c r="J48" s="454"/>
      <c r="K48" s="454"/>
      <c r="L48" s="454"/>
      <c r="M48" s="454"/>
      <c r="N48" s="454"/>
      <c r="O48" s="431"/>
      <c r="P48" s="426"/>
    </row>
    <row r="49" spans="2:24" ht="15.5" x14ac:dyDescent="0.2">
      <c r="B49" s="451"/>
      <c r="C49" s="464" t="s">
        <v>320</v>
      </c>
      <c r="D49" s="465"/>
      <c r="E49" s="466"/>
      <c r="F49" s="467"/>
      <c r="G49" s="466"/>
      <c r="H49" s="467"/>
      <c r="I49" s="466"/>
      <c r="J49" s="467"/>
      <c r="K49" s="466"/>
      <c r="L49" s="467"/>
      <c r="M49" s="468"/>
      <c r="N49" s="468"/>
      <c r="O49" s="468"/>
      <c r="P49" s="469"/>
    </row>
    <row r="50" spans="2:24" ht="15.5" x14ac:dyDescent="0.35">
      <c r="B50" s="451"/>
      <c r="C50" s="472" t="s">
        <v>321</v>
      </c>
      <c r="D50" s="465"/>
      <c r="E50" s="466"/>
      <c r="F50" s="467"/>
      <c r="G50" s="466"/>
      <c r="H50" s="467"/>
      <c r="I50" s="466"/>
      <c r="J50" s="467"/>
      <c r="K50" s="466"/>
      <c r="L50" s="435" t="str">
        <f>"500 merkkiä 
("&amp;TEXT(LEN(C51),"0")&amp;" käytetty)"</f>
        <v>500 merkkiä 
(0 käytetty)</v>
      </c>
      <c r="M50" s="468"/>
      <c r="N50" s="468"/>
      <c r="O50" s="468"/>
      <c r="P50" s="469"/>
    </row>
    <row r="51" spans="2:24" s="433" customFormat="1" ht="107.25" customHeight="1" x14ac:dyDescent="0.35">
      <c r="B51" s="434"/>
      <c r="C51" s="653"/>
      <c r="D51" s="654"/>
      <c r="E51" s="654"/>
      <c r="F51" s="654"/>
      <c r="G51" s="654"/>
      <c r="H51" s="654"/>
      <c r="I51" s="654"/>
      <c r="J51" s="654"/>
      <c r="K51" s="654"/>
      <c r="L51" s="654"/>
      <c r="M51" s="655"/>
      <c r="N51" s="468"/>
      <c r="O51" s="468"/>
      <c r="P51" s="469"/>
      <c r="Q51" s="417"/>
      <c r="R51" s="417"/>
      <c r="S51" s="417"/>
      <c r="T51" s="436"/>
    </row>
    <row r="52" spans="2:24" s="433" customFormat="1" ht="15" customHeight="1" x14ac:dyDescent="0.35">
      <c r="B52" s="434"/>
      <c r="C52" s="473"/>
      <c r="D52" s="473"/>
      <c r="E52" s="473"/>
      <c r="F52" s="473"/>
      <c r="G52" s="473"/>
      <c r="H52" s="473"/>
      <c r="I52" s="473"/>
      <c r="J52" s="473"/>
      <c r="K52" s="473"/>
      <c r="L52" s="473"/>
      <c r="M52" s="473"/>
      <c r="N52" s="468"/>
      <c r="O52" s="468"/>
      <c r="P52" s="469"/>
      <c r="Q52" s="417"/>
      <c r="R52" s="417"/>
      <c r="S52" s="417"/>
      <c r="T52" s="436"/>
    </row>
    <row r="53" spans="2:24" ht="15.5" x14ac:dyDescent="0.35">
      <c r="B53" s="424"/>
      <c r="C53" s="656" t="s">
        <v>206</v>
      </c>
      <c r="D53" s="656"/>
      <c r="E53" s="656"/>
      <c r="F53" s="656"/>
      <c r="G53" s="656"/>
      <c r="H53" s="656"/>
      <c r="I53" s="656"/>
      <c r="J53" s="656"/>
      <c r="K53" s="656"/>
      <c r="L53" s="656"/>
      <c r="M53" s="656"/>
      <c r="N53" s="454"/>
      <c r="O53" s="431"/>
      <c r="P53" s="426"/>
      <c r="R53" s="625" t="s">
        <v>207</v>
      </c>
      <c r="S53" s="625"/>
      <c r="T53" s="625"/>
      <c r="U53" s="625"/>
      <c r="V53" s="625"/>
      <c r="W53" s="625"/>
      <c r="X53" s="625"/>
    </row>
    <row r="54" spans="2:24" ht="15.5" x14ac:dyDescent="0.35">
      <c r="B54" s="443"/>
      <c r="C54" s="657"/>
      <c r="D54" s="657"/>
      <c r="E54" s="657"/>
      <c r="F54" s="657"/>
      <c r="G54" s="657"/>
      <c r="H54" s="657"/>
      <c r="I54" s="657"/>
      <c r="J54" s="657"/>
      <c r="K54" s="657"/>
      <c r="L54" s="657"/>
      <c r="M54" s="657"/>
      <c r="N54" s="455"/>
      <c r="O54" s="460"/>
      <c r="P54" s="440"/>
      <c r="R54" s="625"/>
      <c r="S54" s="625"/>
      <c r="T54" s="625"/>
      <c r="U54" s="625"/>
      <c r="V54" s="625"/>
      <c r="W54" s="625"/>
      <c r="X54" s="625"/>
    </row>
    <row r="55" spans="2:24" x14ac:dyDescent="0.2">
      <c r="H55" s="417"/>
      <c r="J55" s="417"/>
      <c r="L55" s="417"/>
    </row>
  </sheetData>
  <sheetProtection sheet="1" selectLockedCells="1"/>
  <mergeCells count="14">
    <mergeCell ref="C31:M31"/>
    <mergeCell ref="C34:M35"/>
    <mergeCell ref="C42:L42"/>
    <mergeCell ref="C53:M54"/>
    <mergeCell ref="R53:X54"/>
    <mergeCell ref="C38:L39"/>
    <mergeCell ref="C45:L47"/>
    <mergeCell ref="C51:M51"/>
    <mergeCell ref="B2:P2"/>
    <mergeCell ref="D3:M3"/>
    <mergeCell ref="R3:T3"/>
    <mergeCell ref="C22:M22"/>
    <mergeCell ref="C28:L28"/>
    <mergeCell ref="C18:M19"/>
  </mergeCells>
  <hyperlinks>
    <hyperlink ref="R3:T3" location="'Aloita tästä'!A1" display="PALAA TÄSTÄ KANSISIVULLE" xr:uid="{00000000-0004-0000-0B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9</xdr:col>
                    <xdr:colOff>88900</xdr:colOff>
                    <xdr:row>52</xdr:row>
                    <xdr:rowOff>12700</xdr:rowOff>
                  </from>
                  <to>
                    <xdr:col>9</xdr:col>
                    <xdr:colOff>400050</xdr:colOff>
                    <xdr:row>53</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6"/>
  <sheetViews>
    <sheetView zoomScaleNormal="100" workbookViewId="0">
      <selection activeCell="N3" sqref="N3:P3"/>
    </sheetView>
  </sheetViews>
  <sheetFormatPr defaultColWidth="8.765625" defaultRowHeight="15.5" x14ac:dyDescent="0.35"/>
  <cols>
    <col min="1" max="1" width="6.53515625" style="391" customWidth="1"/>
    <col min="2" max="12" width="8.765625" style="391"/>
    <col min="13" max="13" width="3.53515625" style="391" customWidth="1"/>
    <col min="14" max="16384" width="8.765625" style="391"/>
  </cols>
  <sheetData>
    <row r="1" spans="1:21" x14ac:dyDescent="0.35">
      <c r="A1" s="392"/>
      <c r="B1" s="392"/>
      <c r="C1" s="392"/>
      <c r="D1" s="392"/>
      <c r="E1" s="392"/>
      <c r="F1" s="392"/>
      <c r="G1" s="392"/>
      <c r="H1" s="392"/>
      <c r="I1" s="392"/>
      <c r="J1" s="392"/>
      <c r="K1" s="392"/>
      <c r="L1" s="392"/>
      <c r="M1" s="392"/>
      <c r="N1" s="392"/>
      <c r="O1" s="392"/>
      <c r="P1" s="392"/>
      <c r="Q1" s="392"/>
      <c r="R1" s="392"/>
      <c r="S1" s="392"/>
      <c r="T1" s="392"/>
      <c r="U1" s="392"/>
    </row>
    <row r="2" spans="1:21" x14ac:dyDescent="0.35">
      <c r="A2" s="392"/>
      <c r="B2" s="392"/>
      <c r="C2" s="392"/>
      <c r="D2" s="392"/>
      <c r="E2" s="392"/>
      <c r="F2" s="392"/>
      <c r="G2" s="392"/>
      <c r="H2" s="392"/>
      <c r="I2" s="392"/>
      <c r="J2" s="392"/>
      <c r="K2" s="392"/>
      <c r="L2" s="392"/>
      <c r="M2" s="392"/>
      <c r="N2" s="392"/>
      <c r="O2" s="392"/>
      <c r="P2" s="392"/>
      <c r="Q2" s="392"/>
      <c r="R2" s="392"/>
      <c r="S2" s="392"/>
      <c r="T2" s="392"/>
      <c r="U2" s="392"/>
    </row>
    <row r="3" spans="1:21" x14ac:dyDescent="0.35">
      <c r="A3" s="392"/>
      <c r="B3" s="395"/>
      <c r="C3" s="396"/>
      <c r="D3" s="396"/>
      <c r="E3" s="396"/>
      <c r="F3" s="396"/>
      <c r="G3" s="396"/>
      <c r="H3" s="396"/>
      <c r="I3" s="396"/>
      <c r="J3" s="396"/>
      <c r="K3" s="396"/>
      <c r="L3" s="397"/>
      <c r="M3" s="392"/>
      <c r="N3" s="530" t="s">
        <v>75</v>
      </c>
      <c r="O3" s="531"/>
      <c r="P3" s="532"/>
      <c r="Q3" s="392"/>
      <c r="R3" s="392"/>
      <c r="S3" s="392"/>
      <c r="T3" s="392"/>
      <c r="U3" s="392"/>
    </row>
    <row r="4" spans="1:21" x14ac:dyDescent="0.35">
      <c r="A4" s="392"/>
      <c r="B4" s="398"/>
      <c r="C4" s="399" t="s">
        <v>356</v>
      </c>
      <c r="D4" s="400"/>
      <c r="E4" s="400"/>
      <c r="F4" s="400"/>
      <c r="G4" s="400"/>
      <c r="H4" s="400"/>
      <c r="I4" s="400"/>
      <c r="J4" s="400"/>
      <c r="K4" s="400"/>
      <c r="L4" s="401"/>
      <c r="M4" s="392"/>
      <c r="N4" s="392"/>
      <c r="O4" s="392"/>
      <c r="P4" s="392"/>
      <c r="Q4" s="392"/>
      <c r="R4" s="392"/>
      <c r="S4" s="392"/>
      <c r="T4" s="392"/>
      <c r="U4" s="392"/>
    </row>
    <row r="5" spans="1:21" x14ac:dyDescent="0.35">
      <c r="A5" s="392"/>
      <c r="B5" s="398"/>
      <c r="C5" s="400"/>
      <c r="D5" s="400"/>
      <c r="E5" s="400"/>
      <c r="F5" s="400"/>
      <c r="G5" s="400"/>
      <c r="H5" s="400"/>
      <c r="I5" s="400"/>
      <c r="J5" s="400"/>
      <c r="K5" s="400"/>
      <c r="L5" s="401"/>
      <c r="M5" s="392"/>
      <c r="N5" s="392"/>
      <c r="O5" s="392"/>
      <c r="P5" s="392"/>
      <c r="Q5" s="392"/>
      <c r="R5" s="392"/>
      <c r="S5" s="392"/>
      <c r="T5" s="392"/>
      <c r="U5" s="392"/>
    </row>
    <row r="6" spans="1:21" x14ac:dyDescent="0.35">
      <c r="A6" s="392"/>
      <c r="B6" s="398"/>
      <c r="C6" s="400"/>
      <c r="D6" s="400"/>
      <c r="E6" s="400"/>
      <c r="F6" s="400"/>
      <c r="G6" s="400"/>
      <c r="H6" s="400"/>
      <c r="I6" s="400"/>
      <c r="J6" s="400"/>
      <c r="K6" s="400"/>
      <c r="L6" s="401"/>
      <c r="M6" s="392"/>
      <c r="N6" s="392"/>
      <c r="O6" s="392"/>
      <c r="P6" s="392"/>
      <c r="Q6" s="392"/>
      <c r="R6" s="392"/>
      <c r="S6" s="392"/>
      <c r="T6" s="392"/>
      <c r="U6" s="392"/>
    </row>
    <row r="7" spans="1:21" x14ac:dyDescent="0.35">
      <c r="A7" s="392"/>
      <c r="B7" s="398"/>
      <c r="C7" s="399" t="s">
        <v>357</v>
      </c>
      <c r="D7" s="400"/>
      <c r="E7" s="400"/>
      <c r="F7" s="400"/>
      <c r="G7" s="400"/>
      <c r="H7" s="400"/>
      <c r="I7" s="400"/>
      <c r="J7" s="400"/>
      <c r="K7" s="400"/>
      <c r="L7" s="401"/>
      <c r="M7" s="666"/>
      <c r="N7" s="667"/>
      <c r="O7" s="667"/>
      <c r="P7" s="667"/>
      <c r="Q7" s="667"/>
      <c r="R7" s="667"/>
      <c r="S7" s="667"/>
      <c r="T7" s="667"/>
      <c r="U7" s="667"/>
    </row>
    <row r="8" spans="1:21" x14ac:dyDescent="0.35">
      <c r="A8" s="392"/>
      <c r="B8" s="398"/>
      <c r="C8" s="399"/>
      <c r="D8" s="400"/>
      <c r="E8" s="400"/>
      <c r="F8" s="400"/>
      <c r="G8" s="400"/>
      <c r="H8" s="400"/>
      <c r="I8" s="400"/>
      <c r="J8" s="400"/>
      <c r="K8" s="400"/>
      <c r="L8" s="401"/>
      <c r="M8" s="666"/>
      <c r="N8" s="667"/>
      <c r="O8" s="667"/>
      <c r="P8" s="667"/>
      <c r="Q8" s="667"/>
      <c r="R8" s="667"/>
      <c r="S8" s="667"/>
      <c r="T8" s="667"/>
      <c r="U8" s="667"/>
    </row>
    <row r="9" spans="1:21" ht="33" customHeight="1" x14ac:dyDescent="0.35">
      <c r="A9" s="392"/>
      <c r="B9" s="398"/>
      <c r="C9" s="400"/>
      <c r="D9" s="668" t="s">
        <v>358</v>
      </c>
      <c r="E9" s="668"/>
      <c r="F9" s="668"/>
      <c r="G9" s="668"/>
      <c r="H9" s="668"/>
      <c r="I9" s="668"/>
      <c r="J9" s="668"/>
      <c r="K9" s="668"/>
      <c r="L9" s="669"/>
      <c r="M9" s="666"/>
      <c r="N9" s="667"/>
      <c r="O9" s="667"/>
      <c r="P9" s="667"/>
      <c r="Q9" s="667"/>
      <c r="R9" s="667"/>
      <c r="S9" s="667"/>
      <c r="T9" s="667"/>
      <c r="U9" s="667"/>
    </row>
    <row r="10" spans="1:21" x14ac:dyDescent="0.35">
      <c r="A10" s="392"/>
      <c r="B10" s="398"/>
      <c r="C10" s="400"/>
      <c r="D10" s="400"/>
      <c r="E10" s="400"/>
      <c r="F10" s="400"/>
      <c r="G10" s="400"/>
      <c r="H10" s="400"/>
      <c r="I10" s="400"/>
      <c r="J10" s="400"/>
      <c r="K10" s="400"/>
      <c r="L10" s="401"/>
      <c r="M10" s="666"/>
      <c r="N10" s="667"/>
      <c r="O10" s="667"/>
      <c r="P10" s="667"/>
      <c r="Q10" s="667"/>
      <c r="R10" s="667"/>
      <c r="S10" s="667"/>
      <c r="T10" s="667"/>
      <c r="U10" s="667"/>
    </row>
    <row r="11" spans="1:21" ht="15" customHeight="1" x14ac:dyDescent="0.35">
      <c r="A11" s="392"/>
      <c r="B11" s="398"/>
      <c r="C11" s="672" t="s">
        <v>398</v>
      </c>
      <c r="D11" s="672"/>
      <c r="E11" s="672"/>
      <c r="F11" s="672"/>
      <c r="G11" s="672"/>
      <c r="H11" s="672"/>
      <c r="I11" s="672"/>
      <c r="J11" s="672"/>
      <c r="K11" s="672"/>
      <c r="L11" s="673"/>
      <c r="M11" s="670"/>
      <c r="N11" s="671"/>
      <c r="O11" s="671"/>
      <c r="P11" s="671"/>
      <c r="Q11" s="671"/>
      <c r="R11" s="671"/>
      <c r="S11" s="671"/>
      <c r="T11" s="671"/>
      <c r="U11" s="392"/>
    </row>
    <row r="12" spans="1:21" x14ac:dyDescent="0.35">
      <c r="A12" s="392"/>
      <c r="B12" s="398"/>
      <c r="C12" s="400"/>
      <c r="D12" s="400" t="s">
        <v>359</v>
      </c>
      <c r="E12" s="400"/>
      <c r="F12" s="400"/>
      <c r="G12" s="400"/>
      <c r="H12" s="400"/>
      <c r="I12" s="400"/>
      <c r="J12" s="400"/>
      <c r="K12" s="400"/>
      <c r="L12" s="401"/>
      <c r="M12" s="670"/>
      <c r="N12" s="671"/>
      <c r="O12" s="671"/>
      <c r="P12" s="671"/>
      <c r="Q12" s="671"/>
      <c r="R12" s="671"/>
      <c r="S12" s="671"/>
      <c r="T12" s="671"/>
      <c r="U12" s="392"/>
    </row>
    <row r="13" spans="1:21" x14ac:dyDescent="0.35">
      <c r="A13" s="392"/>
      <c r="B13" s="398"/>
      <c r="C13" s="400"/>
      <c r="D13" s="400" t="s">
        <v>360</v>
      </c>
      <c r="E13" s="400"/>
      <c r="F13" s="400"/>
      <c r="G13" s="400"/>
      <c r="H13" s="400"/>
      <c r="I13" s="400"/>
      <c r="J13" s="400"/>
      <c r="K13" s="400"/>
      <c r="L13" s="401"/>
      <c r="M13" s="670"/>
      <c r="N13" s="671"/>
      <c r="O13" s="671"/>
      <c r="P13" s="671"/>
      <c r="Q13" s="671"/>
      <c r="R13" s="671"/>
      <c r="S13" s="671"/>
      <c r="T13" s="671"/>
      <c r="U13" s="392"/>
    </row>
    <row r="14" spans="1:21" x14ac:dyDescent="0.35">
      <c r="A14" s="392"/>
      <c r="B14" s="398"/>
      <c r="C14" s="400"/>
      <c r="D14" s="668" t="s">
        <v>361</v>
      </c>
      <c r="E14" s="668"/>
      <c r="F14" s="668"/>
      <c r="G14" s="668"/>
      <c r="H14" s="668"/>
      <c r="I14" s="668"/>
      <c r="J14" s="668"/>
      <c r="K14" s="668"/>
      <c r="L14" s="669"/>
      <c r="M14" s="670"/>
      <c r="N14" s="671"/>
      <c r="O14" s="671"/>
      <c r="P14" s="671"/>
      <c r="Q14" s="671"/>
      <c r="R14" s="671"/>
      <c r="S14" s="671"/>
      <c r="T14" s="671"/>
      <c r="U14" s="392"/>
    </row>
    <row r="15" spans="1:21" x14ac:dyDescent="0.35">
      <c r="A15" s="392"/>
      <c r="B15" s="398"/>
      <c r="C15" s="400"/>
      <c r="D15" s="674"/>
      <c r="E15" s="674"/>
      <c r="F15" s="674"/>
      <c r="G15" s="674"/>
      <c r="H15" s="674"/>
      <c r="I15" s="674"/>
      <c r="J15" s="674"/>
      <c r="K15" s="674"/>
      <c r="L15" s="675"/>
      <c r="M15" s="512"/>
      <c r="N15" s="513"/>
      <c r="O15" s="513"/>
      <c r="P15" s="513"/>
      <c r="Q15" s="513"/>
      <c r="R15" s="513"/>
      <c r="S15" s="513"/>
      <c r="T15" s="513"/>
      <c r="U15" s="392"/>
    </row>
    <row r="16" spans="1:21" x14ac:dyDescent="0.35">
      <c r="A16" s="392"/>
      <c r="B16" s="398"/>
      <c r="C16" s="400"/>
      <c r="D16" s="400" t="s">
        <v>362</v>
      </c>
      <c r="E16" s="400"/>
      <c r="F16" s="400"/>
      <c r="G16" s="400"/>
      <c r="H16" s="400"/>
      <c r="I16" s="400"/>
      <c r="J16" s="400"/>
      <c r="K16" s="400"/>
      <c r="L16" s="401"/>
      <c r="M16" s="392"/>
      <c r="N16" s="392"/>
      <c r="O16" s="392"/>
      <c r="P16" s="392"/>
      <c r="Q16" s="392"/>
      <c r="R16" s="392"/>
      <c r="S16" s="392"/>
      <c r="T16" s="392"/>
      <c r="U16" s="392"/>
    </row>
    <row r="17" spans="1:21" x14ac:dyDescent="0.35">
      <c r="A17" s="392"/>
      <c r="B17" s="398"/>
      <c r="C17" s="400"/>
      <c r="D17" s="400" t="s">
        <v>363</v>
      </c>
      <c r="E17" s="400"/>
      <c r="F17" s="400"/>
      <c r="G17" s="400"/>
      <c r="H17" s="400"/>
      <c r="I17" s="400"/>
      <c r="J17" s="400"/>
      <c r="K17" s="400"/>
      <c r="L17" s="401"/>
      <c r="M17" s="392"/>
      <c r="N17" s="392"/>
      <c r="O17" s="392"/>
      <c r="P17" s="392"/>
      <c r="Q17" s="392"/>
      <c r="R17" s="392"/>
      <c r="S17" s="392"/>
      <c r="T17" s="392"/>
      <c r="U17" s="392"/>
    </row>
    <row r="18" spans="1:21" x14ac:dyDescent="0.35">
      <c r="A18" s="392"/>
      <c r="B18" s="398"/>
      <c r="C18" s="400"/>
      <c r="D18" s="400" t="s">
        <v>364</v>
      </c>
      <c r="E18" s="400"/>
      <c r="F18" s="400"/>
      <c r="G18" s="400"/>
      <c r="H18" s="400"/>
      <c r="I18" s="400"/>
      <c r="J18" s="400"/>
      <c r="K18" s="400"/>
      <c r="L18" s="401"/>
      <c r="M18" s="392"/>
      <c r="N18" s="392"/>
      <c r="O18" s="392"/>
      <c r="P18" s="392"/>
      <c r="Q18" s="392"/>
      <c r="R18" s="392"/>
      <c r="S18" s="392"/>
      <c r="T18" s="392"/>
      <c r="U18" s="392"/>
    </row>
    <row r="19" spans="1:21" x14ac:dyDescent="0.35">
      <c r="A19" s="392"/>
      <c r="B19" s="398"/>
      <c r="C19" s="400"/>
      <c r="D19" s="400"/>
      <c r="E19" s="400"/>
      <c r="F19" s="400"/>
      <c r="G19" s="400"/>
      <c r="H19" s="400"/>
      <c r="I19" s="400"/>
      <c r="J19" s="400"/>
      <c r="K19" s="400"/>
      <c r="L19" s="401"/>
      <c r="M19" s="392"/>
      <c r="N19" s="392"/>
      <c r="O19" s="392"/>
      <c r="P19" s="392"/>
      <c r="Q19" s="392"/>
      <c r="R19" s="392"/>
      <c r="S19" s="392"/>
      <c r="T19" s="392"/>
      <c r="U19" s="392"/>
    </row>
    <row r="20" spans="1:21" ht="15.75" customHeight="1" x14ac:dyDescent="0.35">
      <c r="A20" s="392"/>
      <c r="B20" s="398"/>
      <c r="C20" s="399"/>
      <c r="D20" s="400"/>
      <c r="E20" s="400"/>
      <c r="F20" s="400"/>
      <c r="G20" s="400"/>
      <c r="H20" s="400"/>
      <c r="I20" s="400"/>
      <c r="J20" s="400"/>
      <c r="K20" s="400"/>
      <c r="L20" s="401"/>
      <c r="M20" s="392"/>
      <c r="N20" s="661" t="s">
        <v>366</v>
      </c>
      <c r="O20" s="661"/>
      <c r="P20" s="661"/>
      <c r="Q20" s="661"/>
      <c r="R20" s="392"/>
      <c r="S20" s="392"/>
      <c r="T20" s="392"/>
      <c r="U20" s="392"/>
    </row>
    <row r="21" spans="1:21" ht="15.75" customHeight="1" x14ac:dyDescent="0.35">
      <c r="A21" s="392"/>
      <c r="B21" s="398"/>
      <c r="C21" s="665" t="s">
        <v>365</v>
      </c>
      <c r="D21" s="665"/>
      <c r="E21" s="665"/>
      <c r="F21" s="665"/>
      <c r="G21" s="665"/>
      <c r="H21" s="665"/>
      <c r="I21" s="665"/>
      <c r="J21" s="665"/>
      <c r="K21" s="665"/>
      <c r="L21" s="401"/>
      <c r="M21" s="392"/>
      <c r="N21" s="661"/>
      <c r="O21" s="661"/>
      <c r="P21" s="661"/>
      <c r="Q21" s="661"/>
      <c r="R21" s="392"/>
      <c r="S21" s="392"/>
      <c r="T21" s="392"/>
      <c r="U21" s="392"/>
    </row>
    <row r="22" spans="1:21" x14ac:dyDescent="0.35">
      <c r="A22" s="392"/>
      <c r="B22" s="398"/>
      <c r="C22" s="402"/>
      <c r="D22" s="402"/>
      <c r="E22" s="402"/>
      <c r="F22" s="402"/>
      <c r="G22" s="402"/>
      <c r="H22" s="402"/>
      <c r="I22" s="402"/>
      <c r="J22" s="98" t="str">
        <f>"1000 merkkiä 
("&amp;TEXT(LEN(C23),"0")&amp;" käytetty)"</f>
        <v>1000 merkkiä 
(0 käytetty)</v>
      </c>
      <c r="K22" s="402"/>
      <c r="L22" s="401"/>
      <c r="M22" s="392"/>
      <c r="N22" s="661"/>
      <c r="O22" s="661"/>
      <c r="P22" s="661"/>
      <c r="Q22" s="661"/>
      <c r="R22" s="392"/>
      <c r="S22" s="392"/>
      <c r="T22" s="392"/>
      <c r="U22" s="392"/>
    </row>
    <row r="23" spans="1:21" ht="246" customHeight="1" x14ac:dyDescent="0.35">
      <c r="A23" s="392"/>
      <c r="B23" s="398"/>
      <c r="C23" s="617"/>
      <c r="D23" s="617"/>
      <c r="E23" s="617"/>
      <c r="F23" s="617"/>
      <c r="G23" s="617"/>
      <c r="H23" s="617"/>
      <c r="I23" s="617"/>
      <c r="J23" s="617"/>
      <c r="K23" s="617"/>
      <c r="L23" s="401"/>
      <c r="M23" s="392"/>
      <c r="N23" s="661"/>
      <c r="O23" s="661"/>
      <c r="P23" s="661"/>
      <c r="Q23" s="661"/>
      <c r="R23" s="392"/>
      <c r="S23" s="392"/>
      <c r="T23" s="393"/>
      <c r="U23" s="392"/>
    </row>
    <row r="24" spans="1:21" x14ac:dyDescent="0.35">
      <c r="A24" s="392"/>
      <c r="B24" s="398"/>
      <c r="C24" s="400"/>
      <c r="D24" s="400"/>
      <c r="E24" s="400"/>
      <c r="F24" s="400"/>
      <c r="G24" s="400"/>
      <c r="H24" s="400"/>
      <c r="I24" s="400"/>
      <c r="J24" s="400"/>
      <c r="K24" s="400"/>
      <c r="L24" s="401"/>
      <c r="M24" s="393"/>
      <c r="N24" s="393"/>
      <c r="O24" s="393"/>
      <c r="P24" s="393"/>
      <c r="Q24" s="393"/>
      <c r="R24" s="393"/>
      <c r="S24" s="393"/>
      <c r="T24" s="393"/>
      <c r="U24" s="392"/>
    </row>
    <row r="25" spans="1:21" ht="29.65" customHeight="1" x14ac:dyDescent="0.35">
      <c r="A25" s="392"/>
      <c r="B25" s="398"/>
      <c r="C25" s="665" t="s">
        <v>367</v>
      </c>
      <c r="D25" s="665"/>
      <c r="E25" s="665"/>
      <c r="F25" s="665"/>
      <c r="G25" s="665"/>
      <c r="H25" s="665"/>
      <c r="I25" s="665"/>
      <c r="J25" s="665"/>
      <c r="K25" s="665"/>
      <c r="L25" s="401"/>
      <c r="M25" s="392"/>
      <c r="N25" s="661" t="s">
        <v>368</v>
      </c>
      <c r="O25" s="661"/>
      <c r="P25" s="661"/>
      <c r="Q25" s="661"/>
      <c r="R25" s="393"/>
      <c r="S25" s="393"/>
      <c r="T25" s="393"/>
      <c r="U25" s="393"/>
    </row>
    <row r="26" spans="1:21" x14ac:dyDescent="0.35">
      <c r="A26" s="392"/>
      <c r="B26" s="398"/>
      <c r="C26" s="404"/>
      <c r="D26" s="404"/>
      <c r="E26" s="404"/>
      <c r="F26" s="404"/>
      <c r="G26" s="404"/>
      <c r="H26" s="404"/>
      <c r="I26" s="404"/>
      <c r="J26" s="98" t="str">
        <f>"1000 merkkiä 
("&amp;TEXT(LEN(C27),"0")&amp;" käytetty)"</f>
        <v>1000 merkkiä 
(0 käytetty)</v>
      </c>
      <c r="K26" s="404"/>
      <c r="L26" s="401"/>
      <c r="M26" s="392"/>
      <c r="N26" s="661"/>
      <c r="O26" s="661"/>
      <c r="P26" s="661"/>
      <c r="Q26" s="661"/>
      <c r="R26" s="393"/>
      <c r="S26" s="393"/>
      <c r="T26" s="393"/>
      <c r="U26" s="393"/>
    </row>
    <row r="27" spans="1:21" ht="246" customHeight="1" x14ac:dyDescent="0.35">
      <c r="A27" s="392"/>
      <c r="B27" s="398"/>
      <c r="C27" s="617"/>
      <c r="D27" s="617"/>
      <c r="E27" s="617"/>
      <c r="F27" s="617"/>
      <c r="G27" s="617"/>
      <c r="H27" s="617"/>
      <c r="I27" s="617"/>
      <c r="J27" s="617"/>
      <c r="K27" s="617"/>
      <c r="L27" s="401"/>
      <c r="M27" s="392"/>
      <c r="N27" s="661"/>
      <c r="O27" s="661"/>
      <c r="P27" s="661"/>
      <c r="Q27" s="661"/>
      <c r="R27" s="393"/>
      <c r="S27" s="393"/>
      <c r="T27" s="392"/>
      <c r="U27" s="392"/>
    </row>
    <row r="28" spans="1:21" x14ac:dyDescent="0.35">
      <c r="A28" s="392"/>
      <c r="B28" s="398"/>
      <c r="C28" s="403"/>
      <c r="D28" s="400"/>
      <c r="E28" s="400"/>
      <c r="F28" s="400"/>
      <c r="G28" s="400"/>
      <c r="H28" s="400"/>
      <c r="I28" s="400"/>
      <c r="J28" s="400"/>
      <c r="K28" s="400"/>
      <c r="L28" s="401"/>
      <c r="M28" s="394"/>
      <c r="N28" s="394"/>
      <c r="O28" s="394"/>
      <c r="P28" s="394"/>
      <c r="Q28" s="394"/>
      <c r="R28" s="393"/>
      <c r="S28" s="393"/>
      <c r="T28" s="394"/>
      <c r="U28" s="392"/>
    </row>
    <row r="29" spans="1:21" x14ac:dyDescent="0.35">
      <c r="A29" s="392"/>
      <c r="B29" s="398"/>
      <c r="C29" s="399" t="s">
        <v>369</v>
      </c>
      <c r="D29" s="400"/>
      <c r="E29" s="400"/>
      <c r="F29" s="400"/>
      <c r="G29" s="400"/>
      <c r="H29" s="400"/>
      <c r="I29" s="400"/>
      <c r="J29" s="400"/>
      <c r="K29" s="400"/>
      <c r="L29" s="401"/>
      <c r="M29" s="392"/>
      <c r="N29" s="393"/>
      <c r="O29" s="393"/>
      <c r="P29" s="393"/>
      <c r="Q29" s="393"/>
      <c r="R29" s="392"/>
      <c r="S29" s="392"/>
      <c r="T29" s="392"/>
      <c r="U29" s="392"/>
    </row>
    <row r="30" spans="1:21" ht="15.75" customHeight="1" x14ac:dyDescent="0.35">
      <c r="A30" s="392"/>
      <c r="B30" s="398"/>
      <c r="C30" s="399"/>
      <c r="D30" s="400"/>
      <c r="E30" s="400"/>
      <c r="F30" s="400"/>
      <c r="G30" s="400"/>
      <c r="H30" s="400"/>
      <c r="I30" s="400"/>
      <c r="J30" s="400"/>
      <c r="K30" s="400"/>
      <c r="L30" s="401"/>
      <c r="M30" s="392"/>
      <c r="N30" s="393"/>
      <c r="O30" s="393"/>
      <c r="P30" s="393"/>
      <c r="Q30" s="393"/>
      <c r="R30" s="392"/>
      <c r="S30" s="392"/>
      <c r="T30" s="392"/>
      <c r="U30" s="392"/>
    </row>
    <row r="31" spans="1:21" ht="15.75" customHeight="1" x14ac:dyDescent="0.35">
      <c r="A31" s="392"/>
      <c r="B31" s="398"/>
      <c r="C31" s="662" t="s">
        <v>370</v>
      </c>
      <c r="D31" s="662"/>
      <c r="E31" s="662"/>
      <c r="F31" s="662"/>
      <c r="G31" s="662"/>
      <c r="H31" s="662"/>
      <c r="I31" s="662"/>
      <c r="J31" s="662"/>
      <c r="K31" s="662"/>
      <c r="L31" s="663"/>
      <c r="M31" s="392"/>
      <c r="N31" s="393"/>
      <c r="O31" s="393"/>
      <c r="P31" s="393"/>
      <c r="Q31" s="393"/>
      <c r="R31" s="392"/>
      <c r="S31" s="392"/>
      <c r="T31" s="392"/>
      <c r="U31" s="392"/>
    </row>
    <row r="32" spans="1:21" ht="31.5" customHeight="1" x14ac:dyDescent="0.35">
      <c r="A32" s="392"/>
      <c r="B32" s="398"/>
      <c r="C32" s="664" t="s">
        <v>372</v>
      </c>
      <c r="D32" s="664"/>
      <c r="E32" s="664"/>
      <c r="F32" s="664"/>
      <c r="G32" s="664"/>
      <c r="H32" s="664"/>
      <c r="I32" s="664"/>
      <c r="J32" s="664"/>
      <c r="K32" s="400"/>
      <c r="L32" s="405"/>
      <c r="M32" s="392"/>
      <c r="N32" s="393"/>
      <c r="O32" s="393"/>
      <c r="P32" s="393"/>
      <c r="Q32" s="393"/>
      <c r="R32" s="392"/>
      <c r="S32" s="392"/>
      <c r="T32" s="393"/>
      <c r="U32" s="392"/>
    </row>
    <row r="33" spans="1:21" x14ac:dyDescent="0.35">
      <c r="A33" s="392"/>
      <c r="B33" s="398"/>
      <c r="C33" s="406"/>
      <c r="D33" s="406"/>
      <c r="E33" s="406"/>
      <c r="F33" s="406"/>
      <c r="G33" s="406"/>
      <c r="H33" s="406"/>
      <c r="I33" s="406"/>
      <c r="J33" s="98" t="str">
        <f>"1000 merkkiä 
("&amp;TEXT(LEN(C34),"0")&amp;" käytetty)"</f>
        <v>1000 merkkiä 
(0 käytetty)</v>
      </c>
      <c r="K33" s="400"/>
      <c r="L33" s="405"/>
      <c r="M33" s="392"/>
      <c r="N33" s="393"/>
      <c r="O33" s="393"/>
      <c r="P33" s="393"/>
      <c r="Q33" s="393"/>
      <c r="R33" s="392"/>
      <c r="S33" s="392"/>
      <c r="T33" s="393"/>
      <c r="U33" s="392"/>
    </row>
    <row r="34" spans="1:21" ht="246" customHeight="1" x14ac:dyDescent="0.35">
      <c r="A34" s="392"/>
      <c r="B34" s="398"/>
      <c r="C34" s="617"/>
      <c r="D34" s="617"/>
      <c r="E34" s="617"/>
      <c r="F34" s="617"/>
      <c r="G34" s="617"/>
      <c r="H34" s="617"/>
      <c r="I34" s="617"/>
      <c r="J34" s="617"/>
      <c r="K34" s="617"/>
      <c r="L34" s="401"/>
      <c r="M34" s="393"/>
      <c r="N34" s="661" t="s">
        <v>371</v>
      </c>
      <c r="O34" s="661"/>
      <c r="P34" s="661"/>
      <c r="Q34" s="661"/>
      <c r="R34" s="392"/>
      <c r="S34" s="392"/>
      <c r="T34" s="393"/>
      <c r="U34" s="392"/>
    </row>
    <row r="35" spans="1:21" x14ac:dyDescent="0.35">
      <c r="A35" s="392"/>
      <c r="B35" s="407"/>
      <c r="C35" s="408"/>
      <c r="D35" s="408"/>
      <c r="E35" s="408"/>
      <c r="F35" s="408"/>
      <c r="G35" s="408"/>
      <c r="H35" s="408"/>
      <c r="I35" s="408"/>
      <c r="J35" s="408"/>
      <c r="K35" s="408"/>
      <c r="L35" s="409"/>
      <c r="M35" s="393"/>
      <c r="N35" s="661"/>
      <c r="O35" s="661"/>
      <c r="P35" s="661"/>
      <c r="Q35" s="661"/>
      <c r="R35" s="392"/>
      <c r="S35" s="392"/>
      <c r="T35" s="393"/>
      <c r="U35" s="392"/>
    </row>
    <row r="36" spans="1:21" x14ac:dyDescent="0.35">
      <c r="A36" s="392"/>
      <c r="B36" s="392"/>
      <c r="C36" s="392"/>
      <c r="D36" s="392"/>
      <c r="E36" s="392"/>
      <c r="F36" s="392"/>
      <c r="G36" s="392"/>
      <c r="H36" s="392"/>
      <c r="I36" s="392"/>
      <c r="J36" s="392"/>
      <c r="K36" s="392"/>
      <c r="L36" s="392"/>
      <c r="M36" s="393"/>
      <c r="N36" s="661"/>
      <c r="O36" s="661"/>
      <c r="P36" s="661"/>
      <c r="Q36" s="661"/>
      <c r="R36" s="392"/>
      <c r="S36" s="392"/>
      <c r="T36" s="393"/>
      <c r="U36" s="392"/>
    </row>
    <row r="37" spans="1:21" x14ac:dyDescent="0.35">
      <c r="A37" s="392"/>
      <c r="B37" s="392"/>
      <c r="C37" s="392"/>
      <c r="D37" s="392"/>
      <c r="E37" s="392"/>
      <c r="F37" s="392"/>
      <c r="G37" s="392"/>
      <c r="H37" s="392"/>
      <c r="I37" s="392"/>
      <c r="J37" s="392"/>
      <c r="K37" s="392"/>
      <c r="L37" s="392"/>
      <c r="M37" s="392"/>
      <c r="N37" s="661"/>
      <c r="O37" s="661"/>
      <c r="P37" s="661"/>
      <c r="Q37" s="661"/>
      <c r="R37" s="392"/>
      <c r="S37" s="392"/>
      <c r="T37" s="392"/>
      <c r="U37" s="392"/>
    </row>
    <row r="38" spans="1:21" x14ac:dyDescent="0.35">
      <c r="A38" s="392"/>
      <c r="B38" s="392"/>
      <c r="C38" s="392"/>
      <c r="D38" s="392"/>
      <c r="E38" s="392"/>
      <c r="F38" s="392"/>
      <c r="G38" s="392"/>
      <c r="H38" s="392"/>
      <c r="I38" s="392"/>
      <c r="J38" s="392"/>
      <c r="K38" s="392"/>
      <c r="L38" s="392"/>
      <c r="M38" s="393"/>
      <c r="N38" s="661"/>
      <c r="O38" s="661"/>
      <c r="P38" s="661"/>
      <c r="Q38" s="661"/>
      <c r="R38" s="392"/>
      <c r="S38" s="392"/>
      <c r="T38" s="393"/>
      <c r="U38" s="392"/>
    </row>
    <row r="39" spans="1:21" x14ac:dyDescent="0.35">
      <c r="A39" s="392"/>
      <c r="B39" s="392"/>
      <c r="C39" s="392"/>
      <c r="D39" s="392"/>
      <c r="E39" s="392"/>
      <c r="F39" s="392"/>
      <c r="G39" s="392"/>
      <c r="H39" s="392"/>
      <c r="I39" s="392"/>
      <c r="J39" s="392"/>
      <c r="K39" s="392"/>
      <c r="L39" s="392"/>
      <c r="M39" s="393"/>
      <c r="N39" s="661"/>
      <c r="O39" s="661"/>
      <c r="P39" s="661"/>
      <c r="Q39" s="661"/>
      <c r="R39" s="392"/>
      <c r="S39" s="392"/>
      <c r="T39" s="393"/>
      <c r="U39" s="392"/>
    </row>
    <row r="40" spans="1:21" x14ac:dyDescent="0.35">
      <c r="A40" s="392"/>
      <c r="B40" s="392"/>
      <c r="C40" s="392"/>
      <c r="D40" s="392"/>
      <c r="E40" s="392"/>
      <c r="F40" s="392"/>
      <c r="G40" s="392"/>
      <c r="H40" s="392"/>
      <c r="I40" s="392"/>
      <c r="J40" s="392"/>
      <c r="K40" s="392"/>
      <c r="L40" s="392"/>
      <c r="M40" s="392"/>
      <c r="N40" s="661"/>
      <c r="O40" s="661"/>
      <c r="P40" s="661"/>
      <c r="Q40" s="661"/>
      <c r="R40" s="392"/>
      <c r="S40" s="392"/>
      <c r="T40" s="392"/>
      <c r="U40" s="392"/>
    </row>
    <row r="41" spans="1:21" x14ac:dyDescent="0.35">
      <c r="A41" s="392"/>
      <c r="M41" s="392"/>
      <c r="N41" s="392"/>
      <c r="O41" s="392"/>
      <c r="P41" s="392"/>
      <c r="Q41" s="392"/>
      <c r="R41" s="392"/>
      <c r="S41" s="392"/>
      <c r="T41" s="392"/>
      <c r="U41" s="392"/>
    </row>
    <row r="42" spans="1:21" x14ac:dyDescent="0.35">
      <c r="A42" s="392"/>
      <c r="M42" s="392"/>
      <c r="N42" s="392"/>
      <c r="O42" s="392"/>
      <c r="P42" s="392"/>
      <c r="Q42" s="392"/>
      <c r="R42" s="392"/>
      <c r="S42" s="392"/>
      <c r="T42" s="392"/>
      <c r="U42" s="392"/>
    </row>
    <row r="43" spans="1:21" x14ac:dyDescent="0.35">
      <c r="A43" s="392"/>
      <c r="M43" s="392"/>
      <c r="N43" s="392"/>
      <c r="O43" s="392"/>
      <c r="P43" s="392"/>
      <c r="Q43" s="392"/>
      <c r="R43" s="392"/>
      <c r="S43" s="392"/>
      <c r="T43" s="392"/>
      <c r="U43" s="392"/>
    </row>
    <row r="44" spans="1:21" x14ac:dyDescent="0.35">
      <c r="A44" s="392"/>
      <c r="M44" s="392"/>
      <c r="N44" s="392"/>
      <c r="O44" s="392"/>
      <c r="P44" s="392"/>
      <c r="Q44" s="392"/>
      <c r="R44" s="392"/>
      <c r="S44" s="392"/>
      <c r="T44" s="392"/>
      <c r="U44" s="392"/>
    </row>
    <row r="45" spans="1:21" x14ac:dyDescent="0.35">
      <c r="A45" s="392"/>
      <c r="M45" s="392"/>
      <c r="N45" s="392"/>
      <c r="O45" s="392"/>
      <c r="P45" s="392"/>
      <c r="Q45" s="392"/>
      <c r="R45" s="392"/>
      <c r="S45" s="392"/>
      <c r="T45" s="392"/>
      <c r="U45" s="392"/>
    </row>
    <row r="46" spans="1:21" x14ac:dyDescent="0.35">
      <c r="A46" s="392"/>
      <c r="M46" s="392"/>
      <c r="N46" s="392"/>
      <c r="O46" s="392"/>
      <c r="P46" s="392"/>
      <c r="Q46" s="392"/>
      <c r="R46" s="392"/>
      <c r="S46" s="392"/>
      <c r="T46" s="392"/>
      <c r="U46" s="392"/>
    </row>
  </sheetData>
  <sheetProtection sheet="1" selectLockedCells="1"/>
  <mergeCells count="16">
    <mergeCell ref="N34:Q40"/>
    <mergeCell ref="C34:K34"/>
    <mergeCell ref="C31:L31"/>
    <mergeCell ref="C32:J32"/>
    <mergeCell ref="N3:P3"/>
    <mergeCell ref="N20:Q23"/>
    <mergeCell ref="N25:Q27"/>
    <mergeCell ref="C25:K25"/>
    <mergeCell ref="C27:K27"/>
    <mergeCell ref="M7:U10"/>
    <mergeCell ref="D9:L9"/>
    <mergeCell ref="M11:T14"/>
    <mergeCell ref="C11:L11"/>
    <mergeCell ref="C21:K21"/>
    <mergeCell ref="C23:K23"/>
    <mergeCell ref="D14:L15"/>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00000000-0002-0000-0D00-000000000000}">
      <formula1>1000</formula1>
    </dataValidation>
  </dataValidations>
  <hyperlinks>
    <hyperlink ref="N3:P3" location="'Aloita tästä'!A1" display="PALAA TÄSTÄ KANSISIVULLE" xr:uid="{00000000-0004-0000-0D00-000000000000}"/>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336550</xdr:colOff>
                    <xdr:row>8</xdr:row>
                    <xdr:rowOff>0</xdr:rowOff>
                  </from>
                  <to>
                    <xdr:col>2</xdr:col>
                    <xdr:colOff>647700</xdr:colOff>
                    <xdr:row>8</xdr:row>
                    <xdr:rowOff>241300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BE665-822E-41D4-8413-210C76B7DE85}">
  <dimension ref="A1:O22"/>
  <sheetViews>
    <sheetView showGridLines="0" topLeftCell="A2" zoomScaleNormal="100" workbookViewId="0">
      <selection activeCell="B8" sqref="B8:C8"/>
    </sheetView>
  </sheetViews>
  <sheetFormatPr defaultColWidth="9.23046875" defaultRowHeight="15.5" x14ac:dyDescent="0.35"/>
  <cols>
    <col min="1" max="1" width="3.765625" style="423" customWidth="1"/>
    <col min="2" max="2" width="52.53515625" style="423" customWidth="1"/>
    <col min="3" max="3" width="26" style="423" customWidth="1"/>
    <col min="4" max="4" width="6.23046875" style="423" customWidth="1"/>
    <col min="5" max="5" width="11.07421875" style="423" customWidth="1"/>
    <col min="6" max="16384" width="9.23046875" style="423"/>
  </cols>
  <sheetData>
    <row r="1" spans="1:15" hidden="1" x14ac:dyDescent="0.35">
      <c r="C1" s="142" t="s">
        <v>168</v>
      </c>
    </row>
    <row r="2" spans="1:15" ht="16.149999999999999" customHeight="1" x14ac:dyDescent="0.35">
      <c r="A2" s="417" t="s">
        <v>115</v>
      </c>
      <c r="E2" s="530" t="s">
        <v>75</v>
      </c>
      <c r="F2" s="531"/>
      <c r="G2" s="532"/>
    </row>
    <row r="3" spans="1:15" ht="16.149999999999999" customHeight="1" x14ac:dyDescent="0.35">
      <c r="B3" s="229" t="s">
        <v>197</v>
      </c>
      <c r="C3" s="438"/>
    </row>
    <row r="4" spans="1:15" ht="16.149999999999999" customHeight="1" x14ac:dyDescent="0.35">
      <c r="B4" s="424"/>
      <c r="C4" s="426"/>
      <c r="E4" s="625" t="s">
        <v>497</v>
      </c>
      <c r="F4" s="625"/>
      <c r="G4" s="625"/>
      <c r="H4" s="625"/>
      <c r="I4" s="625"/>
      <c r="J4" s="625"/>
      <c r="K4" s="625"/>
      <c r="L4" s="625"/>
    </row>
    <row r="5" spans="1:15" ht="16.149999999999999" customHeight="1" x14ac:dyDescent="0.35">
      <c r="B5" s="573" t="s">
        <v>498</v>
      </c>
      <c r="C5" s="371"/>
      <c r="E5" s="625"/>
      <c r="F5" s="625"/>
      <c r="G5" s="625"/>
      <c r="H5" s="625"/>
      <c r="I5" s="625"/>
      <c r="J5" s="625"/>
      <c r="K5" s="625"/>
      <c r="L5" s="625"/>
    </row>
    <row r="6" spans="1:15" ht="16.149999999999999" customHeight="1" x14ac:dyDescent="0.35">
      <c r="B6" s="573"/>
      <c r="C6" s="371"/>
      <c r="D6" s="143"/>
      <c r="E6" s="625"/>
      <c r="F6" s="625"/>
      <c r="G6" s="625"/>
      <c r="H6" s="625"/>
      <c r="I6" s="625"/>
      <c r="J6" s="625"/>
      <c r="K6" s="625"/>
      <c r="L6" s="625"/>
    </row>
    <row r="7" spans="1:15" ht="16.149999999999999" customHeight="1" x14ac:dyDescent="0.35">
      <c r="B7" s="676" t="s">
        <v>318</v>
      </c>
      <c r="C7" s="677"/>
      <c r="D7" s="143"/>
      <c r="E7" s="625"/>
      <c r="F7" s="625"/>
      <c r="G7" s="625"/>
      <c r="H7" s="625"/>
      <c r="I7" s="625"/>
      <c r="J7" s="625"/>
      <c r="K7" s="625"/>
      <c r="L7" s="625"/>
    </row>
    <row r="8" spans="1:15" ht="16.149999999999999" customHeight="1" x14ac:dyDescent="0.35">
      <c r="B8" s="678"/>
      <c r="C8" s="679"/>
      <c r="D8" s="143"/>
      <c r="E8" s="625"/>
      <c r="F8" s="625"/>
      <c r="G8" s="625"/>
      <c r="H8" s="625"/>
      <c r="I8" s="625"/>
      <c r="J8" s="625"/>
      <c r="K8" s="625"/>
      <c r="L8" s="625"/>
    </row>
    <row r="9" spans="1:15" ht="16.149999999999999" customHeight="1" x14ac:dyDescent="0.35">
      <c r="B9" s="130"/>
      <c r="C9" s="134"/>
      <c r="D9" s="143"/>
      <c r="E9" s="625"/>
      <c r="F9" s="625"/>
      <c r="G9" s="625"/>
      <c r="H9" s="625"/>
      <c r="I9" s="625"/>
      <c r="J9" s="625"/>
      <c r="K9" s="625"/>
      <c r="L9" s="625"/>
    </row>
    <row r="10" spans="1:15" ht="15.75" customHeight="1" x14ac:dyDescent="0.35">
      <c r="B10" s="130"/>
      <c r="C10" s="134"/>
      <c r="D10" s="143"/>
      <c r="E10" s="478"/>
      <c r="F10" s="478"/>
      <c r="G10" s="478"/>
      <c r="H10" s="478"/>
      <c r="I10" s="478"/>
      <c r="J10" s="478"/>
    </row>
    <row r="11" spans="1:15" ht="16.149999999999999" customHeight="1" x14ac:dyDescent="0.35">
      <c r="B11" s="145" t="s">
        <v>181</v>
      </c>
      <c r="C11" s="221" t="str">
        <f>"500 merkkiä ("&amp;TEXT(LEN(B12),"0")&amp;" käytetty)"</f>
        <v>500 merkkiä (0 käytetty)</v>
      </c>
      <c r="D11" s="143"/>
      <c r="E11" s="571" t="s">
        <v>522</v>
      </c>
      <c r="F11" s="622"/>
      <c r="G11" s="622"/>
      <c r="H11" s="622"/>
      <c r="I11" s="622"/>
      <c r="J11" s="622"/>
      <c r="K11" s="622"/>
      <c r="L11" s="622"/>
    </row>
    <row r="12" spans="1:15" ht="119.5" customHeight="1" x14ac:dyDescent="0.35">
      <c r="B12" s="564"/>
      <c r="C12" s="566"/>
      <c r="D12" s="143"/>
      <c r="E12" s="622"/>
      <c r="F12" s="622"/>
      <c r="G12" s="622"/>
      <c r="H12" s="622"/>
      <c r="I12" s="622"/>
      <c r="J12" s="622"/>
      <c r="K12" s="622"/>
      <c r="L12" s="622"/>
    </row>
    <row r="13" spans="1:15" ht="16.149999999999999" customHeight="1" x14ac:dyDescent="0.35">
      <c r="D13" s="143"/>
      <c r="E13" s="484"/>
      <c r="F13" s="484"/>
      <c r="G13" s="484"/>
      <c r="H13" s="484"/>
      <c r="I13" s="484"/>
      <c r="J13" s="484"/>
      <c r="K13" s="484"/>
      <c r="L13" s="484"/>
      <c r="M13" s="140"/>
      <c r="N13" s="140"/>
      <c r="O13" s="140"/>
    </row>
    <row r="14" spans="1:15" ht="52.9" customHeight="1" x14ac:dyDescent="0.35">
      <c r="D14" s="143"/>
      <c r="E14" s="484"/>
      <c r="F14" s="484"/>
      <c r="G14" s="484"/>
      <c r="H14" s="484"/>
      <c r="I14" s="484"/>
      <c r="J14" s="484"/>
      <c r="K14" s="484"/>
      <c r="L14" s="484"/>
      <c r="M14" s="140"/>
      <c r="N14" s="140"/>
      <c r="O14" s="140"/>
    </row>
    <row r="15" spans="1:15" ht="16.149999999999999" customHeight="1" x14ac:dyDescent="0.35">
      <c r="D15" s="143"/>
      <c r="E15" s="484"/>
      <c r="F15" s="484"/>
      <c r="G15" s="484"/>
      <c r="H15" s="484"/>
      <c r="I15" s="484"/>
      <c r="J15" s="484"/>
      <c r="K15" s="484"/>
      <c r="L15" s="484"/>
      <c r="M15" s="140"/>
      <c r="N15" s="140"/>
      <c r="O15" s="140"/>
    </row>
    <row r="16" spans="1:15" ht="16.149999999999999" customHeight="1" x14ac:dyDescent="0.35">
      <c r="D16" s="143"/>
      <c r="E16" s="485"/>
      <c r="F16" s="485"/>
      <c r="G16" s="485"/>
      <c r="H16" s="485"/>
      <c r="I16" s="485"/>
      <c r="J16" s="485"/>
      <c r="K16" s="140"/>
      <c r="L16" s="140"/>
      <c r="M16" s="140"/>
      <c r="N16" s="140"/>
      <c r="O16" s="140"/>
    </row>
    <row r="17" spans="4:15" ht="16.149999999999999" customHeight="1" x14ac:dyDescent="0.35">
      <c r="D17" s="143"/>
      <c r="E17" s="485"/>
      <c r="F17" s="485"/>
      <c r="G17" s="485"/>
      <c r="H17" s="485"/>
      <c r="I17" s="485"/>
      <c r="J17" s="485"/>
      <c r="K17" s="140"/>
      <c r="L17" s="140"/>
      <c r="M17" s="486"/>
      <c r="N17" s="140"/>
      <c r="O17" s="140"/>
    </row>
    <row r="18" spans="4:15" ht="33" customHeight="1" x14ac:dyDescent="0.35">
      <c r="D18" s="143"/>
      <c r="E18" s="140"/>
      <c r="F18" s="140"/>
      <c r="G18" s="140"/>
      <c r="H18" s="140"/>
      <c r="I18" s="140"/>
      <c r="J18" s="140"/>
      <c r="K18" s="140"/>
      <c r="L18" s="140"/>
      <c r="M18" s="140"/>
      <c r="N18" s="140"/>
      <c r="O18" s="140"/>
    </row>
    <row r="19" spans="4:15" ht="16.149999999999999" customHeight="1" x14ac:dyDescent="0.35"/>
    <row r="20" spans="4:15" ht="109.5" customHeight="1" x14ac:dyDescent="0.35"/>
    <row r="21" spans="4:15" ht="16.149999999999999" customHeight="1" x14ac:dyDescent="0.35">
      <c r="D21" s="143"/>
    </row>
    <row r="22" spans="4:15" ht="16.149999999999999" customHeight="1" x14ac:dyDescent="0.35">
      <c r="D22" s="143"/>
    </row>
  </sheetData>
  <sheetProtection sheet="1" selectLockedCells="1"/>
  <mergeCells count="7">
    <mergeCell ref="E11:L12"/>
    <mergeCell ref="B12:C12"/>
    <mergeCell ref="E2:G2"/>
    <mergeCell ref="E4:L9"/>
    <mergeCell ref="B5:B6"/>
    <mergeCell ref="B7:C7"/>
    <mergeCell ref="B8:C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4B11B2C4-E52D-4877-84F8-F99EBA51EFD2}">
      <formula1>500</formula1>
    </dataValidation>
  </dataValidations>
  <hyperlinks>
    <hyperlink ref="E2:G2" location="'Aloita tästä'!A1" display="PALAA TÄSTÄ KANSISIVULLE" xr:uid="{B5E7CECB-0909-44BD-8A7E-85D925446A52}"/>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6369" r:id="rId4" name="Check Box 1">
              <controlPr defaultSize="0" autoFill="0" autoLine="0" autoPict="0">
                <anchor moveWithCells="1">
                  <from>
                    <xdr:col>2</xdr:col>
                    <xdr:colOff>952500</xdr:colOff>
                    <xdr:row>4</xdr:row>
                    <xdr:rowOff>0</xdr:rowOff>
                  </from>
                  <to>
                    <xdr:col>2</xdr:col>
                    <xdr:colOff>1181100</xdr:colOff>
                    <xdr:row>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BA00116-C6CB-4C62-9451-01CC9818F60B}">
          <x14:formula1>
            <xm:f>'Metatiedot (piiloon)'!$N$3:$N$6</xm:f>
          </x14:formula1>
          <xm:sqref>B8:C8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9"/>
  <dimension ref="A1:AG24"/>
  <sheetViews>
    <sheetView zoomScaleNormal="100" workbookViewId="0">
      <selection activeCell="L6" sqref="L6:N6"/>
    </sheetView>
  </sheetViews>
  <sheetFormatPr defaultColWidth="9.23046875" defaultRowHeight="15.5" x14ac:dyDescent="0.35"/>
  <cols>
    <col min="1" max="1" width="3.765625" style="140" customWidth="1"/>
    <col min="2" max="2" width="17.4609375" style="140" customWidth="1"/>
    <col min="3" max="3" width="25.765625" style="140" customWidth="1"/>
    <col min="4" max="4" width="17.23046875" style="140" customWidth="1"/>
    <col min="5" max="5" width="16.07421875" style="140" customWidth="1"/>
    <col min="6" max="6" width="14.765625" style="140" customWidth="1"/>
    <col min="7" max="7" width="42.4609375" style="140" customWidth="1"/>
    <col min="8" max="9" width="25.765625" style="384" customWidth="1"/>
    <col min="10" max="14" width="11.765625" style="140" customWidth="1"/>
    <col min="15" max="16384" width="9.23046875" style="140"/>
  </cols>
  <sheetData>
    <row r="1" spans="1:33" ht="16.149999999999999" customHeight="1" x14ac:dyDescent="0.35">
      <c r="A1" s="5" t="s">
        <v>334</v>
      </c>
    </row>
    <row r="2" spans="1:33" ht="16.149999999999999" customHeight="1" x14ac:dyDescent="0.35">
      <c r="A2" s="5"/>
      <c r="B2" s="680" t="s">
        <v>326</v>
      </c>
      <c r="C2" s="680"/>
      <c r="D2" s="680"/>
    </row>
    <row r="3" spans="1:33" ht="16.149999999999999" customHeight="1" x14ac:dyDescent="0.35">
      <c r="A3" s="5"/>
      <c r="B3" s="680"/>
      <c r="C3" s="680"/>
      <c r="D3" s="680"/>
    </row>
    <row r="4" spans="1:33" ht="16.149999999999999" customHeight="1" x14ac:dyDescent="0.35">
      <c r="A4" s="5"/>
      <c r="B4" s="680"/>
      <c r="C4" s="680"/>
      <c r="D4" s="680"/>
    </row>
    <row r="5" spans="1:33" ht="16.149999999999999" customHeight="1" x14ac:dyDescent="0.35">
      <c r="A5" s="5"/>
      <c r="B5" s="680"/>
      <c r="C5" s="680"/>
      <c r="D5" s="680"/>
    </row>
    <row r="6" spans="1:33" ht="16.149999999999999" customHeight="1" x14ac:dyDescent="0.35">
      <c r="A6" s="5"/>
      <c r="B6" s="680"/>
      <c r="C6" s="680"/>
      <c r="D6" s="680"/>
      <c r="L6" s="530" t="s">
        <v>75</v>
      </c>
      <c r="M6" s="531"/>
      <c r="N6" s="532"/>
    </row>
    <row r="7" spans="1:33" ht="16.149999999999999" customHeight="1" x14ac:dyDescent="0.35">
      <c r="A7" s="5"/>
      <c r="B7" s="5"/>
      <c r="C7" s="5"/>
      <c r="D7" s="5"/>
      <c r="E7" s="5"/>
    </row>
    <row r="8" spans="1:33" s="16" customFormat="1" ht="16.149999999999999" customHeight="1" x14ac:dyDescent="0.35">
      <c r="B8" s="681" t="s">
        <v>493</v>
      </c>
      <c r="C8" s="682"/>
      <c r="D8" s="682"/>
      <c r="E8" s="683"/>
      <c r="F8" s="140"/>
      <c r="G8" s="140"/>
      <c r="H8" s="385"/>
      <c r="I8" s="385"/>
      <c r="J8" s="140"/>
      <c r="K8" s="140"/>
      <c r="O8" s="155"/>
      <c r="P8" s="155"/>
      <c r="Q8" s="155"/>
      <c r="R8" s="155"/>
      <c r="S8" s="155"/>
      <c r="T8" s="155"/>
      <c r="U8" s="155"/>
      <c r="V8" s="155"/>
      <c r="W8" s="155"/>
      <c r="X8" s="155"/>
      <c r="Y8" s="155"/>
      <c r="Z8" s="155"/>
      <c r="AA8" s="155"/>
      <c r="AB8" s="155"/>
      <c r="AC8" s="155"/>
      <c r="AD8" s="155"/>
      <c r="AE8" s="155"/>
      <c r="AF8" s="155"/>
      <c r="AG8" s="155"/>
    </row>
    <row r="9" spans="1:33" s="16" customFormat="1" ht="90.75" customHeight="1" x14ac:dyDescent="0.35">
      <c r="A9" s="140"/>
      <c r="B9" s="147" t="s">
        <v>44</v>
      </c>
      <c r="C9" s="147" t="s">
        <v>45</v>
      </c>
      <c r="D9" s="147" t="s">
        <v>182</v>
      </c>
      <c r="E9" s="147" t="s">
        <v>120</v>
      </c>
      <c r="F9" s="147" t="s">
        <v>252</v>
      </c>
      <c r="G9" s="147" t="s">
        <v>324</v>
      </c>
      <c r="H9" s="386" t="s">
        <v>328</v>
      </c>
      <c r="I9" s="386" t="s">
        <v>325</v>
      </c>
      <c r="J9" s="147" t="s">
        <v>184</v>
      </c>
      <c r="K9" s="147" t="s">
        <v>183</v>
      </c>
      <c r="L9" s="147" t="s">
        <v>254</v>
      </c>
      <c r="M9" s="147" t="s">
        <v>253</v>
      </c>
      <c r="N9" s="147" t="s">
        <v>255</v>
      </c>
      <c r="O9" s="155"/>
      <c r="P9" s="155"/>
      <c r="Q9" s="155"/>
      <c r="R9" s="155"/>
      <c r="S9" s="155"/>
      <c r="T9" s="155"/>
      <c r="U9" s="155"/>
      <c r="V9" s="155"/>
      <c r="W9" s="155"/>
      <c r="X9" s="155"/>
      <c r="Y9" s="155"/>
      <c r="Z9" s="155"/>
      <c r="AA9" s="155"/>
      <c r="AB9" s="155"/>
      <c r="AC9" s="155"/>
      <c r="AD9" s="155"/>
      <c r="AE9" s="155"/>
      <c r="AF9" s="155"/>
      <c r="AG9" s="155"/>
    </row>
    <row r="10" spans="1:33" s="16" customFormat="1" ht="50.15" customHeight="1" x14ac:dyDescent="0.35">
      <c r="A10" s="140"/>
      <c r="B10" s="148" t="s">
        <v>48</v>
      </c>
      <c r="C10" s="149"/>
      <c r="D10" s="150"/>
      <c r="E10" s="151"/>
      <c r="F10" s="389">
        <f>ROUND(D10*E10*1720/12,1)</f>
        <v>0</v>
      </c>
      <c r="G10" s="149"/>
      <c r="H10" s="387"/>
      <c r="I10" s="387"/>
      <c r="J10" s="350"/>
      <c r="K10" s="350"/>
      <c r="L10" s="152">
        <f>SUM(J10,K10)</f>
        <v>0</v>
      </c>
      <c r="M10" s="152">
        <f>ROUND(L10/1720,2)</f>
        <v>0</v>
      </c>
      <c r="N10" s="152">
        <f>F10*M10</f>
        <v>0</v>
      </c>
      <c r="O10" s="155"/>
      <c r="P10" s="155"/>
      <c r="Q10" s="155"/>
      <c r="R10" s="155"/>
      <c r="S10" s="155"/>
      <c r="T10" s="155"/>
      <c r="U10" s="155"/>
      <c r="V10" s="155"/>
      <c r="W10" s="155"/>
      <c r="X10" s="155"/>
      <c r="Y10" s="155"/>
      <c r="Z10" s="155"/>
      <c r="AA10" s="155"/>
      <c r="AB10" s="155"/>
      <c r="AC10" s="155"/>
      <c r="AD10" s="155"/>
      <c r="AE10" s="155"/>
      <c r="AF10" s="155"/>
      <c r="AG10" s="155"/>
    </row>
    <row r="11" spans="1:33" s="16" customFormat="1" ht="50.15" customHeight="1" x14ac:dyDescent="0.35">
      <c r="A11" s="140"/>
      <c r="B11" s="148" t="s">
        <v>49</v>
      </c>
      <c r="C11" s="149"/>
      <c r="D11" s="150"/>
      <c r="E11" s="151"/>
      <c r="F11" s="389">
        <f t="shared" ref="F11:F19" si="0">ROUND(D11*E11*1720/12,1)</f>
        <v>0</v>
      </c>
      <c r="G11" s="149"/>
      <c r="H11" s="387"/>
      <c r="I11" s="387"/>
      <c r="J11" s="350"/>
      <c r="K11" s="350"/>
      <c r="L11" s="152">
        <f t="shared" ref="L11:L19" si="1">SUM(J11,K11)</f>
        <v>0</v>
      </c>
      <c r="M11" s="152">
        <f t="shared" ref="M11:M19" si="2">ROUND(L11/1720,2)</f>
        <v>0</v>
      </c>
      <c r="N11" s="152">
        <f t="shared" ref="N11:N19" si="3">F11*M11</f>
        <v>0</v>
      </c>
      <c r="O11" s="155"/>
      <c r="P11" s="155"/>
      <c r="Q11" s="155"/>
      <c r="R11" s="155"/>
      <c r="S11" s="155"/>
      <c r="T11" s="155"/>
      <c r="U11" s="155"/>
      <c r="V11" s="155"/>
      <c r="W11" s="155"/>
      <c r="X11" s="155"/>
      <c r="Y11" s="155"/>
      <c r="Z11" s="155"/>
      <c r="AA11" s="155"/>
      <c r="AB11" s="155"/>
      <c r="AC11" s="155"/>
      <c r="AD11" s="155"/>
      <c r="AE11" s="155"/>
      <c r="AF11" s="155"/>
      <c r="AG11" s="155"/>
    </row>
    <row r="12" spans="1:33" s="16" customFormat="1" ht="50.15" customHeight="1" x14ac:dyDescent="0.35">
      <c r="A12" s="140"/>
      <c r="B12" s="148" t="s">
        <v>50</v>
      </c>
      <c r="C12" s="149"/>
      <c r="D12" s="150"/>
      <c r="E12" s="151"/>
      <c r="F12" s="389">
        <f t="shared" si="0"/>
        <v>0</v>
      </c>
      <c r="G12" s="149"/>
      <c r="H12" s="387"/>
      <c r="I12" s="387"/>
      <c r="J12" s="350"/>
      <c r="K12" s="350"/>
      <c r="L12" s="152">
        <f t="shared" si="1"/>
        <v>0</v>
      </c>
      <c r="M12" s="152">
        <f t="shared" si="2"/>
        <v>0</v>
      </c>
      <c r="N12" s="152">
        <f t="shared" si="3"/>
        <v>0</v>
      </c>
      <c r="O12" s="155"/>
      <c r="P12" s="155"/>
      <c r="Q12" s="155"/>
      <c r="R12" s="155"/>
      <c r="S12" s="155"/>
      <c r="T12" s="155"/>
      <c r="U12" s="155"/>
      <c r="V12" s="155"/>
      <c r="W12" s="155"/>
      <c r="X12" s="155"/>
      <c r="Y12" s="155"/>
      <c r="Z12" s="155"/>
      <c r="AA12" s="155"/>
      <c r="AB12" s="155"/>
      <c r="AC12" s="155"/>
      <c r="AD12" s="155"/>
      <c r="AE12" s="155"/>
      <c r="AF12" s="155"/>
      <c r="AG12" s="155"/>
    </row>
    <row r="13" spans="1:33" s="16" customFormat="1" ht="50.15" customHeight="1" x14ac:dyDescent="0.35">
      <c r="A13" s="140"/>
      <c r="B13" s="148" t="s">
        <v>51</v>
      </c>
      <c r="C13" s="149"/>
      <c r="D13" s="150"/>
      <c r="E13" s="151"/>
      <c r="F13" s="389">
        <f t="shared" si="0"/>
        <v>0</v>
      </c>
      <c r="G13" s="149"/>
      <c r="H13" s="387"/>
      <c r="I13" s="387"/>
      <c r="J13" s="350"/>
      <c r="K13" s="350"/>
      <c r="L13" s="152">
        <f t="shared" si="1"/>
        <v>0</v>
      </c>
      <c r="M13" s="152">
        <f t="shared" si="2"/>
        <v>0</v>
      </c>
      <c r="N13" s="152">
        <f t="shared" si="3"/>
        <v>0</v>
      </c>
      <c r="O13" s="155"/>
      <c r="P13" s="155"/>
      <c r="Q13" s="155"/>
      <c r="R13" s="155"/>
      <c r="S13" s="155"/>
      <c r="T13" s="155"/>
      <c r="U13" s="155"/>
      <c r="V13" s="155"/>
      <c r="W13" s="155"/>
      <c r="X13" s="155"/>
      <c r="Y13" s="155"/>
      <c r="Z13" s="155"/>
      <c r="AA13" s="155"/>
      <c r="AB13" s="155"/>
      <c r="AC13" s="155"/>
      <c r="AD13" s="155"/>
      <c r="AE13" s="155"/>
      <c r="AF13" s="155"/>
      <c r="AG13" s="155"/>
    </row>
    <row r="14" spans="1:33" s="16" customFormat="1" ht="50.15" customHeight="1" x14ac:dyDescent="0.35">
      <c r="A14" s="140"/>
      <c r="B14" s="148" t="s">
        <v>52</v>
      </c>
      <c r="C14" s="149"/>
      <c r="D14" s="150"/>
      <c r="E14" s="151"/>
      <c r="F14" s="389">
        <f t="shared" si="0"/>
        <v>0</v>
      </c>
      <c r="G14" s="149"/>
      <c r="H14" s="387"/>
      <c r="I14" s="387"/>
      <c r="J14" s="350"/>
      <c r="K14" s="350"/>
      <c r="L14" s="152">
        <f t="shared" si="1"/>
        <v>0</v>
      </c>
      <c r="M14" s="152">
        <f t="shared" si="2"/>
        <v>0</v>
      </c>
      <c r="N14" s="152">
        <f t="shared" si="3"/>
        <v>0</v>
      </c>
      <c r="O14" s="155"/>
      <c r="P14" s="155"/>
      <c r="Q14" s="155"/>
      <c r="R14" s="155"/>
      <c r="S14" s="155"/>
      <c r="T14" s="155"/>
      <c r="U14" s="155"/>
      <c r="V14" s="155"/>
      <c r="W14" s="155"/>
      <c r="X14" s="155"/>
      <c r="Y14" s="155"/>
      <c r="Z14" s="155"/>
      <c r="AA14" s="155"/>
      <c r="AB14" s="155"/>
      <c r="AC14" s="155"/>
      <c r="AD14" s="155"/>
      <c r="AE14" s="155"/>
      <c r="AF14" s="155"/>
      <c r="AG14" s="155"/>
    </row>
    <row r="15" spans="1:33" s="16" customFormat="1" ht="50.15" customHeight="1" x14ac:dyDescent="0.35">
      <c r="A15" s="140"/>
      <c r="B15" s="148" t="s">
        <v>53</v>
      </c>
      <c r="C15" s="149"/>
      <c r="D15" s="150"/>
      <c r="E15" s="151"/>
      <c r="F15" s="389">
        <f t="shared" si="0"/>
        <v>0</v>
      </c>
      <c r="G15" s="149"/>
      <c r="H15" s="387"/>
      <c r="I15" s="387"/>
      <c r="J15" s="350"/>
      <c r="K15" s="350"/>
      <c r="L15" s="152">
        <f t="shared" si="1"/>
        <v>0</v>
      </c>
      <c r="M15" s="152">
        <f t="shared" si="2"/>
        <v>0</v>
      </c>
      <c r="N15" s="152">
        <f t="shared" si="3"/>
        <v>0</v>
      </c>
      <c r="O15" s="155"/>
      <c r="P15" s="155"/>
      <c r="Q15" s="155"/>
      <c r="R15" s="155"/>
      <c r="S15" s="155"/>
      <c r="T15" s="155"/>
      <c r="U15" s="155"/>
      <c r="V15" s="155"/>
      <c r="W15" s="155"/>
      <c r="X15" s="155"/>
      <c r="Y15" s="155"/>
      <c r="Z15" s="155"/>
      <c r="AA15" s="155"/>
      <c r="AB15" s="155"/>
      <c r="AC15" s="155"/>
      <c r="AD15" s="155"/>
      <c r="AE15" s="155"/>
      <c r="AF15" s="155"/>
      <c r="AG15" s="155"/>
    </row>
    <row r="16" spans="1:33" s="16" customFormat="1" ht="50.15" customHeight="1" x14ac:dyDescent="0.35">
      <c r="A16" s="140"/>
      <c r="B16" s="148" t="s">
        <v>54</v>
      </c>
      <c r="C16" s="149"/>
      <c r="D16" s="150"/>
      <c r="E16" s="151"/>
      <c r="F16" s="389">
        <f t="shared" si="0"/>
        <v>0</v>
      </c>
      <c r="G16" s="149"/>
      <c r="H16" s="387"/>
      <c r="I16" s="387"/>
      <c r="J16" s="350"/>
      <c r="K16" s="350"/>
      <c r="L16" s="152">
        <f t="shared" si="1"/>
        <v>0</v>
      </c>
      <c r="M16" s="152">
        <f t="shared" si="2"/>
        <v>0</v>
      </c>
      <c r="N16" s="152">
        <f t="shared" si="3"/>
        <v>0</v>
      </c>
      <c r="O16" s="155"/>
      <c r="P16" s="155"/>
      <c r="Q16" s="155"/>
      <c r="R16" s="155"/>
      <c r="S16" s="155"/>
      <c r="T16" s="155"/>
      <c r="U16" s="155"/>
      <c r="V16" s="155"/>
      <c r="W16" s="155"/>
      <c r="X16" s="155"/>
      <c r="Y16" s="155"/>
      <c r="Z16" s="155"/>
      <c r="AA16" s="155"/>
      <c r="AB16" s="155"/>
      <c r="AC16" s="155"/>
      <c r="AD16" s="155"/>
      <c r="AE16" s="155"/>
      <c r="AF16" s="155"/>
      <c r="AG16" s="155"/>
    </row>
    <row r="17" spans="1:33" s="16" customFormat="1" ht="50.15" customHeight="1" x14ac:dyDescent="0.35">
      <c r="A17" s="140"/>
      <c r="B17" s="148" t="s">
        <v>55</v>
      </c>
      <c r="C17" s="149"/>
      <c r="D17" s="150"/>
      <c r="E17" s="151"/>
      <c r="F17" s="389">
        <f t="shared" si="0"/>
        <v>0</v>
      </c>
      <c r="G17" s="149"/>
      <c r="H17" s="387"/>
      <c r="I17" s="387"/>
      <c r="J17" s="350"/>
      <c r="K17" s="350"/>
      <c r="L17" s="152">
        <f t="shared" si="1"/>
        <v>0</v>
      </c>
      <c r="M17" s="152">
        <f t="shared" si="2"/>
        <v>0</v>
      </c>
      <c r="N17" s="152">
        <f t="shared" si="3"/>
        <v>0</v>
      </c>
      <c r="O17" s="155"/>
      <c r="P17" s="155"/>
      <c r="Q17" s="155"/>
      <c r="R17" s="155"/>
      <c r="S17" s="155"/>
      <c r="T17" s="155"/>
      <c r="U17" s="155"/>
      <c r="V17" s="155"/>
      <c r="W17" s="155"/>
      <c r="X17" s="155"/>
      <c r="Y17" s="155"/>
      <c r="Z17" s="155"/>
      <c r="AA17" s="155"/>
      <c r="AB17" s="155"/>
      <c r="AC17" s="155"/>
      <c r="AD17" s="155"/>
      <c r="AE17" s="155"/>
      <c r="AF17" s="155"/>
      <c r="AG17" s="155"/>
    </row>
    <row r="18" spans="1:33" s="16" customFormat="1" ht="50.15" customHeight="1" x14ac:dyDescent="0.35">
      <c r="A18" s="140"/>
      <c r="B18" s="148" t="s">
        <v>56</v>
      </c>
      <c r="C18" s="149"/>
      <c r="D18" s="150"/>
      <c r="E18" s="151"/>
      <c r="F18" s="389">
        <f t="shared" si="0"/>
        <v>0</v>
      </c>
      <c r="G18" s="149"/>
      <c r="H18" s="387"/>
      <c r="I18" s="387"/>
      <c r="J18" s="350"/>
      <c r="K18" s="350"/>
      <c r="L18" s="152">
        <f t="shared" si="1"/>
        <v>0</v>
      </c>
      <c r="M18" s="152">
        <f t="shared" si="2"/>
        <v>0</v>
      </c>
      <c r="N18" s="152">
        <f t="shared" si="3"/>
        <v>0</v>
      </c>
      <c r="O18" s="155"/>
      <c r="P18" s="155"/>
      <c r="Q18" s="155"/>
      <c r="R18" s="155"/>
      <c r="S18" s="155"/>
      <c r="T18" s="155"/>
      <c r="U18" s="155"/>
      <c r="V18" s="155"/>
      <c r="W18" s="155"/>
      <c r="X18" s="155"/>
      <c r="Y18" s="155"/>
      <c r="Z18" s="155"/>
      <c r="AA18" s="155"/>
      <c r="AB18" s="155"/>
      <c r="AC18" s="155"/>
      <c r="AD18" s="155"/>
      <c r="AE18" s="155"/>
      <c r="AF18" s="155"/>
      <c r="AG18" s="155"/>
    </row>
    <row r="19" spans="1:33" s="16" customFormat="1" ht="50.15" customHeight="1" x14ac:dyDescent="0.35">
      <c r="A19" s="140"/>
      <c r="B19" s="148" t="s">
        <v>57</v>
      </c>
      <c r="C19" s="149"/>
      <c r="D19" s="150"/>
      <c r="E19" s="151"/>
      <c r="F19" s="389">
        <f t="shared" si="0"/>
        <v>0</v>
      </c>
      <c r="G19" s="149"/>
      <c r="H19" s="387"/>
      <c r="I19" s="387"/>
      <c r="J19" s="350"/>
      <c r="K19" s="350"/>
      <c r="L19" s="152">
        <f t="shared" si="1"/>
        <v>0</v>
      </c>
      <c r="M19" s="152">
        <f t="shared" si="2"/>
        <v>0</v>
      </c>
      <c r="N19" s="152">
        <f t="shared" si="3"/>
        <v>0</v>
      </c>
      <c r="O19" s="155"/>
      <c r="P19" s="155"/>
      <c r="Q19" s="155"/>
      <c r="R19" s="155"/>
      <c r="S19" s="155"/>
      <c r="T19" s="155"/>
      <c r="U19" s="155"/>
      <c r="V19" s="155"/>
      <c r="W19" s="155"/>
      <c r="X19" s="155"/>
      <c r="Y19" s="155"/>
      <c r="Z19" s="155"/>
      <c r="AA19" s="155"/>
      <c r="AB19" s="155"/>
      <c r="AC19" s="155"/>
      <c r="AD19" s="155"/>
      <c r="AE19" s="155"/>
      <c r="AF19" s="155"/>
      <c r="AG19" s="155"/>
    </row>
    <row r="20" spans="1:33" ht="16.149999999999999" customHeight="1" x14ac:dyDescent="0.35">
      <c r="L20" s="153" t="s">
        <v>86</v>
      </c>
      <c r="M20" s="154"/>
      <c r="N20" s="352">
        <f>SUM(N10:N19)</f>
        <v>0</v>
      </c>
      <c r="O20" s="155"/>
      <c r="P20" s="155"/>
      <c r="Q20" s="155"/>
      <c r="R20" s="155"/>
      <c r="S20" s="155"/>
      <c r="T20" s="155"/>
      <c r="U20" s="155"/>
      <c r="V20" s="155"/>
      <c r="W20" s="155"/>
      <c r="X20" s="155"/>
      <c r="Y20" s="155"/>
      <c r="Z20" s="155"/>
      <c r="AA20" s="155"/>
      <c r="AB20" s="155"/>
      <c r="AC20" s="155"/>
      <c r="AD20" s="155"/>
      <c r="AE20" s="155"/>
      <c r="AF20" s="155"/>
      <c r="AG20" s="155"/>
    </row>
    <row r="21" spans="1:33" s="16" customFormat="1" x14ac:dyDescent="0.35">
      <c r="B21" s="224" t="s">
        <v>41</v>
      </c>
      <c r="C21" s="225" t="str">
        <f>"500 merkkiä ("&amp;TEXT(LEN(B22),"0")&amp;" käytetty)"</f>
        <v>500 merkkiä (0 käytetty)</v>
      </c>
      <c r="D21" s="225"/>
      <c r="E21" s="226"/>
      <c r="F21" s="324"/>
      <c r="G21" s="155"/>
      <c r="H21" s="388"/>
      <c r="I21" s="388"/>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row>
    <row r="22" spans="1:33" s="16" customFormat="1" ht="88.5" customHeight="1" x14ac:dyDescent="0.35">
      <c r="B22" s="564"/>
      <c r="C22" s="565"/>
      <c r="D22" s="565"/>
      <c r="E22" s="566"/>
      <c r="F22" s="155"/>
      <c r="G22" s="155"/>
      <c r="H22" s="388"/>
      <c r="I22" s="388"/>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row>
    <row r="23" spans="1:33" x14ac:dyDescent="0.35">
      <c r="F23" s="155"/>
      <c r="G23" s="155"/>
      <c r="H23" s="388"/>
      <c r="I23" s="388"/>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row>
    <row r="24" spans="1:33" x14ac:dyDescent="0.35">
      <c r="F24" s="155"/>
      <c r="G24" s="155"/>
      <c r="H24" s="388"/>
      <c r="I24" s="388"/>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row>
  </sheetData>
  <sheetProtection selectLockedCells="1"/>
  <mergeCells count="4">
    <mergeCell ref="B22:E22"/>
    <mergeCell ref="L6:N6"/>
    <mergeCell ref="B2:D6"/>
    <mergeCell ref="B8:E8"/>
  </mergeCells>
  <dataValidations xWindow="672" yWindow="438" count="11">
    <dataValidation allowBlank="1" showErrorMessage="1" promptTitle="OHJE" prompt="Tähän ohje" sqref="F10:F19" xr:uid="{00000000-0002-0000-1000-000000000000}"/>
    <dataValidation allowBlank="1" showErrorMessage="1" promptTitle="OHJE" prompt="Kirjatkaa tähän lomaraha kahden desimaalin tarkkuudella." sqref="L10:N19" xr:uid="{00000000-0002-0000-10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000-000002000000}">
      <formula1>500</formula1>
    </dataValidation>
    <dataValidation allowBlank="1" showErrorMessage="1" sqref="E10:E19" xr:uid="{00000000-0002-0000-1000-000003000000}"/>
    <dataValidation allowBlank="1" showInputMessage="1" showErrorMessage="1" promptTitle="OHJE" prompt="Palkkakustannuksiin voidaan hyväksyä vain hankkeen toteuttamiseksi tarpeellisista työtehtävistä aiheutuvat kustannukset. Kuvaa tehtävää tiiviisti. Tehtäväkuvauksen avulla arvioidaan tehtävän ja kustannusten tarpeellisuutta." sqref="C10:C19" xr:uid="{00000000-0002-0000-1000-000004000000}"/>
    <dataValidation allowBlank="1" showInputMessage="1" showErrorMessage="1" promptTitle="OHJE" prompt="Ilmoita päivämäärän tarkkuudella 12 kk ajanjakso, johon tiedot perustuvat tai lyhyempi ajanjakso, jolta tiedot on mukautettu 12 kk ajanjaksoa vastaavaksi." sqref="I10:I19" xr:uid="{00000000-0002-0000-1000-000005000000}"/>
    <dataValidation allowBlank="1" showInputMessage="1" showErrorMessage="1" promptTitle="OHJE" prompt="Ilmoita yksikkökustannuksen laskennan perusteena käytettävä 12 kk bruttopalkka tai bruttopalkkojen keskiarvo." sqref="J10:J19" xr:uid="{00000000-0002-0000-1000-000006000000}"/>
    <dataValidation allowBlank="1" showInputMessage="1" showErrorMessage="1" promptTitle="OHJE" prompt="Ilmoita yksikkökustannuksen laskennan perusteena käytettävät 12 kk ajanjakson työnantajasivukulut tai niiden keskiarvo." sqref="K10:K19" xr:uid="{00000000-0002-0000-1000-000007000000}"/>
    <dataValidation allowBlank="1" showInputMessage="1" showErrorMessage="1" promptTitle="OHJE" prompt="Listaa tähän asiakirjat. Bruttotyövoimakustannukset todentavana asiakirjana voi olla esimerkiksi palkkalaskelma tai palkkaluettelo. Asiakirjat tulee säilyttää ja toimittaa pyydettäessä hallintoviranomaiselle." sqref="H10:H19" xr:uid="{00000000-0002-0000-1000-000008000000}"/>
    <dataValidation allowBlank="1" showInputMessage="1" showErrorMessage="1" promptTitle="OHJE" prompt="Kerro tehtävän nimike. Jos hankkeessa tulee työskentelemään samalla tehtävänimikkeellä useampi henkilö samanaikaisesti, merkitse kukin tehtävä omalle rivilleen." sqref="B10:B19" xr:uid="{00000000-0002-0000-1000-000009000000}"/>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000-00000A000000}"/>
  </dataValidations>
  <hyperlinks>
    <hyperlink ref="L6:N6" location="'Aloita tästä'!A1" display="PALAA TÄSTÄ KANSISIVULLE" xr:uid="{00000000-0004-0000-1000-000000000000}"/>
  </hyperlinks>
  <pageMargins left="0.70866141732283472" right="0.70866141732283472" top="0.74803149606299213" bottom="0.74803149606299213" header="0.31496062992125984" footer="0.31496062992125984"/>
  <pageSetup paperSize="8" scale="50" fitToHeight="0" orientation="landscape" horizontalDpi="300" r:id="rId1"/>
  <extLst>
    <ext xmlns:x14="http://schemas.microsoft.com/office/spreadsheetml/2009/9/main" uri="{CCE6A557-97BC-4b89-ADB6-D9C93CAAB3DF}">
      <x14:dataValidations xmlns:xm="http://schemas.microsoft.com/office/excel/2006/main" xWindow="672" yWindow="438" count="1">
        <x14:dataValidation type="list" allowBlank="1" showInputMessage="1" showErrorMessage="1" xr:uid="{00000000-0002-0000-1000-00000B000000}">
          <x14:formula1>
            <xm:f>'Metatiedot (piiloon)'!$L$3:$L$8</xm:f>
          </x14:formula1>
          <xm:sqref>G10:G19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zoomScale="80" zoomScaleNormal="80" workbookViewId="0">
      <selection activeCell="F1" sqref="F1:H1"/>
    </sheetView>
  </sheetViews>
  <sheetFormatPr defaultColWidth="9.23046875" defaultRowHeight="15.5" x14ac:dyDescent="0.35"/>
  <cols>
    <col min="1" max="1" width="3.765625" style="16" customWidth="1"/>
    <col min="2" max="2" width="19.765625" style="16" customWidth="1"/>
    <col min="3" max="3" width="41.765625" style="16" customWidth="1"/>
    <col min="4" max="4" width="18.53515625" style="16" customWidth="1"/>
    <col min="5" max="8" width="16.23046875" style="16" customWidth="1"/>
    <col min="9" max="9" width="19.765625" style="16" customWidth="1"/>
    <col min="10" max="10" width="26.765625" style="16" customWidth="1"/>
    <col min="11" max="11" width="16.4609375" style="16" customWidth="1"/>
    <col min="12" max="12" width="15.765625" style="16" customWidth="1"/>
    <col min="13" max="13" width="10.23046875" style="16" customWidth="1"/>
    <col min="14" max="18" width="9.23046875" style="16"/>
    <col min="19" max="19" width="0" style="16" hidden="1" customWidth="1"/>
    <col min="20" max="16384" width="9.23046875" style="16"/>
  </cols>
  <sheetData>
    <row r="1" spans="1:20" x14ac:dyDescent="0.35">
      <c r="A1" s="3" t="s">
        <v>327</v>
      </c>
      <c r="F1" s="530" t="s">
        <v>75</v>
      </c>
      <c r="G1" s="531"/>
      <c r="H1" s="532"/>
    </row>
    <row r="2" spans="1:20" x14ac:dyDescent="0.35">
      <c r="A2" s="3"/>
      <c r="B2" s="687" t="s">
        <v>380</v>
      </c>
      <c r="C2" s="687"/>
      <c r="D2" s="687"/>
    </row>
    <row r="3" spans="1:20" x14ac:dyDescent="0.35">
      <c r="A3" s="3"/>
      <c r="B3" s="687"/>
      <c r="C3" s="687"/>
      <c r="D3" s="687"/>
    </row>
    <row r="4" spans="1:20" x14ac:dyDescent="0.35">
      <c r="A4" s="3"/>
      <c r="B4" s="687"/>
      <c r="C4" s="687"/>
      <c r="D4" s="687"/>
    </row>
    <row r="5" spans="1:20" x14ac:dyDescent="0.35">
      <c r="A5" s="3"/>
      <c r="B5" s="687"/>
      <c r="C5" s="687"/>
      <c r="D5" s="687"/>
    </row>
    <row r="6" spans="1:20" x14ac:dyDescent="0.35">
      <c r="A6" s="3"/>
      <c r="B6" s="687"/>
      <c r="C6" s="687"/>
      <c r="D6" s="687"/>
    </row>
    <row r="7" spans="1:20" x14ac:dyDescent="0.35">
      <c r="A7" s="3"/>
    </row>
    <row r="8" spans="1:20" x14ac:dyDescent="0.35">
      <c r="B8" s="156" t="s">
        <v>336</v>
      </c>
      <c r="C8" s="157"/>
      <c r="D8" s="157"/>
      <c r="E8" s="51"/>
    </row>
    <row r="9" spans="1:20" ht="87.75" customHeight="1" x14ac:dyDescent="0.35">
      <c r="B9" s="158" t="s">
        <v>44</v>
      </c>
      <c r="C9" s="158" t="s">
        <v>45</v>
      </c>
      <c r="D9" s="158" t="s">
        <v>182</v>
      </c>
      <c r="E9" s="158" t="s">
        <v>120</v>
      </c>
      <c r="F9" s="158" t="s">
        <v>198</v>
      </c>
      <c r="G9" s="158" t="s">
        <v>106</v>
      </c>
      <c r="H9" s="158" t="s">
        <v>47</v>
      </c>
      <c r="J9" s="159"/>
      <c r="R9" s="1"/>
      <c r="S9" s="137"/>
    </row>
    <row r="10" spans="1:20" s="140" customFormat="1" ht="31.5" customHeight="1" x14ac:dyDescent="0.35">
      <c r="B10" s="148" t="s">
        <v>48</v>
      </c>
      <c r="C10" s="148"/>
      <c r="D10" s="349"/>
      <c r="E10" s="160"/>
      <c r="F10" s="350"/>
      <c r="G10" s="150"/>
      <c r="H10" s="152">
        <f>E10*F10*D10*(G10+1)</f>
        <v>0</v>
      </c>
      <c r="I10" s="97"/>
      <c r="J10" s="144"/>
      <c r="K10" s="144"/>
      <c r="R10" s="1"/>
      <c r="S10" s="137"/>
    </row>
    <row r="11" spans="1:20" ht="31.5" customHeight="1" x14ac:dyDescent="0.35">
      <c r="B11" s="148" t="s">
        <v>49</v>
      </c>
      <c r="C11" s="148"/>
      <c r="D11" s="349"/>
      <c r="E11" s="160"/>
      <c r="F11" s="350"/>
      <c r="G11" s="161"/>
      <c r="H11" s="152">
        <f t="shared" ref="H11:H19" si="0">E11*F11*D11*(G11+1)</f>
        <v>0</v>
      </c>
      <c r="J11" s="144"/>
      <c r="R11" s="1"/>
      <c r="S11" s="137"/>
    </row>
    <row r="12" spans="1:20" ht="31.5" customHeight="1" x14ac:dyDescent="0.35">
      <c r="B12" s="148" t="s">
        <v>50</v>
      </c>
      <c r="C12" s="148"/>
      <c r="D12" s="349"/>
      <c r="E12" s="160"/>
      <c r="F12" s="350"/>
      <c r="G12" s="161"/>
      <c r="H12" s="152">
        <f t="shared" si="0"/>
        <v>0</v>
      </c>
      <c r="J12" s="144"/>
    </row>
    <row r="13" spans="1:20" ht="31.5" customHeight="1" x14ac:dyDescent="0.35">
      <c r="B13" s="148" t="s">
        <v>51</v>
      </c>
      <c r="C13" s="148"/>
      <c r="D13" s="349"/>
      <c r="E13" s="160"/>
      <c r="F13" s="350"/>
      <c r="G13" s="161"/>
      <c r="H13" s="152">
        <f t="shared" si="0"/>
        <v>0</v>
      </c>
      <c r="S13" s="1"/>
      <c r="T13" s="137"/>
    </row>
    <row r="14" spans="1:20" ht="31.5" customHeight="1" x14ac:dyDescent="0.35">
      <c r="B14" s="148" t="s">
        <v>52</v>
      </c>
      <c r="C14" s="148"/>
      <c r="D14" s="349"/>
      <c r="E14" s="160"/>
      <c r="F14" s="350"/>
      <c r="G14" s="161"/>
      <c r="H14" s="152">
        <f t="shared" si="0"/>
        <v>0</v>
      </c>
      <c r="S14" s="1"/>
      <c r="T14" s="137"/>
    </row>
    <row r="15" spans="1:20" ht="31.5" customHeight="1" x14ac:dyDescent="0.35">
      <c r="B15" s="148" t="s">
        <v>53</v>
      </c>
      <c r="C15" s="148"/>
      <c r="D15" s="349"/>
      <c r="E15" s="160"/>
      <c r="F15" s="350"/>
      <c r="G15" s="161"/>
      <c r="H15" s="152">
        <f t="shared" si="0"/>
        <v>0</v>
      </c>
      <c r="S15" s="1"/>
      <c r="T15" s="137"/>
    </row>
    <row r="16" spans="1:20" ht="31.5" customHeight="1" x14ac:dyDescent="0.35">
      <c r="B16" s="148" t="s">
        <v>54</v>
      </c>
      <c r="C16" s="148"/>
      <c r="D16" s="349"/>
      <c r="E16" s="160"/>
      <c r="F16" s="350"/>
      <c r="G16" s="161"/>
      <c r="H16" s="152">
        <f t="shared" si="0"/>
        <v>0</v>
      </c>
      <c r="S16" s="1"/>
      <c r="T16" s="137"/>
    </row>
    <row r="17" spans="2:20" ht="31.5" customHeight="1" x14ac:dyDescent="0.35">
      <c r="B17" s="148" t="s">
        <v>55</v>
      </c>
      <c r="C17" s="148"/>
      <c r="D17" s="349"/>
      <c r="E17" s="160"/>
      <c r="F17" s="350"/>
      <c r="G17" s="161"/>
      <c r="H17" s="152">
        <f t="shared" si="0"/>
        <v>0</v>
      </c>
      <c r="S17" s="1"/>
      <c r="T17" s="137"/>
    </row>
    <row r="18" spans="2:20" ht="31.5" customHeight="1" x14ac:dyDescent="0.35">
      <c r="B18" s="148" t="s">
        <v>56</v>
      </c>
      <c r="C18" s="148"/>
      <c r="D18" s="349"/>
      <c r="E18" s="160"/>
      <c r="F18" s="350"/>
      <c r="G18" s="161"/>
      <c r="H18" s="152">
        <f>E18*F18*D18*(G18+1)</f>
        <v>0</v>
      </c>
    </row>
    <row r="19" spans="2:20" ht="31.5" customHeight="1" x14ac:dyDescent="0.35">
      <c r="B19" s="148" t="s">
        <v>57</v>
      </c>
      <c r="C19" s="148"/>
      <c r="D19" s="349"/>
      <c r="E19" s="160"/>
      <c r="F19" s="350"/>
      <c r="G19" s="161"/>
      <c r="H19" s="152">
        <f t="shared" si="0"/>
        <v>0</v>
      </c>
    </row>
    <row r="20" spans="2:20" ht="16.149999999999999" customHeight="1" x14ac:dyDescent="0.35">
      <c r="B20" s="162"/>
      <c r="C20" s="162"/>
      <c r="G20" s="163" t="s">
        <v>86</v>
      </c>
      <c r="H20" s="163">
        <f>SUM(H10:H19)</f>
        <v>0</v>
      </c>
    </row>
    <row r="21" spans="2:20" x14ac:dyDescent="0.35">
      <c r="B21" s="351"/>
    </row>
    <row r="22" spans="2:20" x14ac:dyDescent="0.35">
      <c r="B22" s="224" t="s">
        <v>41</v>
      </c>
      <c r="C22" s="225" t="str">
        <f>"500 merkkiä ("&amp;TEXT(LEN(B23),"0")&amp;" käytetty)"</f>
        <v>500 merkkiä (0 käytetty)</v>
      </c>
      <c r="D22" s="225"/>
      <c r="E22" s="226"/>
      <c r="F22"/>
    </row>
    <row r="23" spans="2:20" ht="113.15" customHeight="1" x14ac:dyDescent="0.35">
      <c r="B23" s="564"/>
      <c r="C23" s="565"/>
      <c r="D23" s="565"/>
      <c r="E23" s="566"/>
      <c r="F23" s="155"/>
    </row>
    <row r="27" spans="2:20" ht="12.75" customHeight="1" x14ac:dyDescent="0.35">
      <c r="B27" s="164"/>
      <c r="C27" s="165"/>
      <c r="D27" s="166"/>
      <c r="F27" s="166"/>
      <c r="G27" s="166"/>
      <c r="H27" s="165"/>
      <c r="I27" s="167"/>
      <c r="J27" s="167"/>
      <c r="K27" s="167"/>
    </row>
    <row r="28" spans="2:20" x14ac:dyDescent="0.35">
      <c r="B28" s="168"/>
      <c r="C28" s="168"/>
      <c r="D28" s="168"/>
      <c r="E28" s="168"/>
    </row>
    <row r="29" spans="2:20" x14ac:dyDescent="0.35">
      <c r="B29" s="168"/>
      <c r="C29" s="168"/>
      <c r="D29" s="168"/>
      <c r="E29" s="168"/>
    </row>
    <row r="30" spans="2:20" x14ac:dyDescent="0.35">
      <c r="B30" s="686"/>
      <c r="C30" s="686"/>
      <c r="D30" s="686"/>
      <c r="E30" s="169"/>
    </row>
    <row r="31" spans="2:20" x14ac:dyDescent="0.35">
      <c r="B31" s="685"/>
      <c r="C31" s="685"/>
      <c r="D31" s="685"/>
      <c r="E31" s="170"/>
    </row>
    <row r="32" spans="2:20" x14ac:dyDescent="0.35">
      <c r="B32" s="685"/>
      <c r="C32" s="685"/>
      <c r="D32" s="685"/>
      <c r="E32" s="170"/>
    </row>
    <row r="33" spans="2:5" x14ac:dyDescent="0.35">
      <c r="B33" s="685"/>
      <c r="C33" s="685"/>
      <c r="D33" s="685"/>
      <c r="E33" s="170"/>
    </row>
    <row r="34" spans="2:5" x14ac:dyDescent="0.35">
      <c r="B34" s="685"/>
      <c r="C34" s="685"/>
      <c r="D34" s="685"/>
      <c r="E34" s="170"/>
    </row>
    <row r="35" spans="2:5" x14ac:dyDescent="0.35">
      <c r="B35" s="168"/>
      <c r="C35" s="168"/>
      <c r="D35" s="171"/>
      <c r="E35" s="172"/>
    </row>
    <row r="36" spans="2:5" x14ac:dyDescent="0.35">
      <c r="B36" s="168"/>
      <c r="C36" s="168"/>
      <c r="D36" s="168"/>
      <c r="E36" s="168"/>
    </row>
    <row r="37" spans="2:5" x14ac:dyDescent="0.35">
      <c r="B37" s="168"/>
      <c r="C37" s="168"/>
      <c r="D37" s="168"/>
      <c r="E37" s="168"/>
    </row>
    <row r="38" spans="2:5" x14ac:dyDescent="0.35">
      <c r="B38" s="684"/>
      <c r="C38" s="684"/>
      <c r="D38" s="684"/>
      <c r="E38" s="684"/>
    </row>
    <row r="39" spans="2:5" x14ac:dyDescent="0.35">
      <c r="B39" s="684"/>
      <c r="C39" s="684"/>
      <c r="D39" s="684"/>
      <c r="E39" s="684"/>
    </row>
    <row r="40" spans="2:5" x14ac:dyDescent="0.35">
      <c r="B40" s="684"/>
      <c r="C40" s="684"/>
      <c r="D40" s="684"/>
      <c r="E40" s="684"/>
    </row>
    <row r="41" spans="2:5" x14ac:dyDescent="0.35">
      <c r="B41" s="684"/>
      <c r="C41" s="684"/>
      <c r="D41" s="684"/>
      <c r="E41" s="684"/>
    </row>
    <row r="42" spans="2:5" x14ac:dyDescent="0.35">
      <c r="B42" s="168"/>
      <c r="C42" s="168"/>
      <c r="D42" s="168"/>
      <c r="E42" s="168"/>
    </row>
    <row r="43" spans="2:5" x14ac:dyDescent="0.35">
      <c r="B43" s="173"/>
      <c r="C43" s="173"/>
      <c r="D43" s="173"/>
      <c r="E43" s="174"/>
    </row>
    <row r="44" spans="2:5" x14ac:dyDescent="0.35">
      <c r="B44" s="168"/>
      <c r="C44" s="168"/>
      <c r="D44" s="168"/>
      <c r="E44" s="168"/>
    </row>
  </sheetData>
  <sheetProtection sheet="1" selectLockedCells="1"/>
  <mergeCells count="9">
    <mergeCell ref="F1:H1"/>
    <mergeCell ref="B38:E41"/>
    <mergeCell ref="B34:D34"/>
    <mergeCell ref="B30:D30"/>
    <mergeCell ref="B31:D31"/>
    <mergeCell ref="B32:D32"/>
    <mergeCell ref="B33:D33"/>
    <mergeCell ref="B23:E23"/>
    <mergeCell ref="B2:D6"/>
  </mergeCells>
  <dataValidations xWindow="346" yWindow="477" count="14">
    <dataValidation allowBlank="1" showInputMessage="1" showErrorMessage="1" promptTitle="OHJE" prompt="Voit halutessasi antaa lisätietoja hankkeen henkilöstökuluihin liittyen." sqref="B38" xr:uid="{00000000-0002-0000-1100-000000000000}"/>
    <dataValidation allowBlank="1" showInputMessage="1" showErrorMessage="1" promptTitle="OHJE" prompt="Hankkeen tukikelpoisia muita henkilöstökuluja ovat esimerkiksi ulkomaanedustuksen lakisääteiset korvaukset. " sqref="B30" xr:uid="{00000000-0002-0000-1100-000001000000}"/>
    <dataValidation allowBlank="1" showErrorMessage="1" promptTitle="OHJE" prompt="Kirjatkaa tähän lomaraha kahden desimaalin tarkkuudella." sqref="H10:H19 I27:K27" xr:uid="{00000000-0002-0000-1100-000002000000}"/>
    <dataValidation allowBlank="1" showInputMessage="1" showErrorMessage="1" promptTitle="OHJE" prompt="Ilmoita muista mahdollisista henkilöstökustannuksista." sqref="B31:B34" xr:uid="{00000000-0002-0000-1100-000003000000}"/>
    <dataValidation allowBlank="1" showErrorMessage="1" prompt="_x000a_" sqref="G10:G19" xr:uid="{00000000-0002-0000-1100-000004000000}"/>
    <dataValidation allowBlank="1" showInputMessage="1" showErrorMessage="1" promptTitle="OHJE" prompt="Määritä tehtävän nimike. " sqref="B27" xr:uid="{00000000-0002-0000-1100-000005000000}"/>
    <dataValidation allowBlank="1" showInputMessage="1" showErrorMessage="1" promptTitle="OHJE" prompt="Perustele, miten ilmoitetut kokonaispalkkakustannukset vastaavat haettavaa tehtävää. " sqref="H27" xr:uid="{00000000-0002-0000-1100-000006000000}"/>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27" xr:uid="{00000000-0002-0000-1100-000007000000}"/>
    <dataValidation allowBlank="1" showInputMessage="1" showErrorMessage="1" promptTitle="OHJE" prompt="Ilmoita tehtävän hankkeelle tekemien tuntien lukumäärä." sqref="D27 F27:G27" xr:uid="{00000000-0002-0000-1100-000008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100-000009000000}">
      <formula1>500</formula1>
    </dataValidation>
    <dataValidation allowBlank="1" showErrorMessage="1" sqref="E10:F19" xr:uid="{00000000-0002-0000-1100-00000A000000}"/>
    <dataValidation allowBlank="1" showInputMessage="1" showErrorMessage="1" promptTitle="OHJE" prompt="Kerro tehtävän nimike. Jos hankkeessa tulee työskentelemään samalla tehtävänimikkeellä useampi henkilö samanaikaisesti, merkitse kukin tehtävä omalle rivilleen." sqref="B10:B19" xr:uid="{00000000-0002-0000-1100-00000B000000}"/>
    <dataValidation allowBlank="1" showInputMessage="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10:C19" xr:uid="{00000000-0002-0000-1100-00000C000000}"/>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100-00000D000000}"/>
  </dataValidations>
  <hyperlinks>
    <hyperlink ref="F1:H1" location="'Aloita tästä'!A1" display="PALAA TÄSTÄ KANSISIVULLE" xr:uid="{00000000-0004-0000-1100-000000000000}"/>
  </hyperlinks>
  <pageMargins left="0.39370078740157483" right="0.39370078740157483" top="0.78740157480314965" bottom="0.78740157480314965" header="0.39370078740157483" footer="0.31496062992125984"/>
  <pageSetup paperSize="8" fitToHeight="0" orientation="landscape" r:id="rId1"/>
  <headerFooter>
    <oddHeader>&amp;L&amp;A&amp;R&amp;P(&amp;N)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0"/>
  <dimension ref="A1:AF13"/>
  <sheetViews>
    <sheetView zoomScaleNormal="100" workbookViewId="0">
      <selection activeCell="E1" sqref="E1:G1"/>
    </sheetView>
  </sheetViews>
  <sheetFormatPr defaultColWidth="9.23046875" defaultRowHeight="15.5" x14ac:dyDescent="0.35"/>
  <cols>
    <col min="1" max="1" width="3.765625" style="155" customWidth="1"/>
    <col min="2" max="2" width="50.765625" style="155" customWidth="1"/>
    <col min="3" max="3" width="22.765625" style="155" customWidth="1"/>
    <col min="4" max="16384" width="9.23046875" style="155"/>
  </cols>
  <sheetData>
    <row r="1" spans="1:32" ht="16.149999999999999" customHeight="1" x14ac:dyDescent="0.35">
      <c r="A1" s="8" t="s">
        <v>59</v>
      </c>
      <c r="E1" s="530" t="s">
        <v>75</v>
      </c>
      <c r="F1" s="531"/>
      <c r="G1" s="532"/>
    </row>
    <row r="2" spans="1:32" ht="16.149999999999999" customHeight="1" x14ac:dyDescent="0.35">
      <c r="B2" s="175" t="s">
        <v>199</v>
      </c>
    </row>
    <row r="3" spans="1:32" ht="16.149999999999999" customHeight="1" x14ac:dyDescent="0.35">
      <c r="B3" s="176" t="s">
        <v>122</v>
      </c>
      <c r="C3" s="177" t="s">
        <v>47</v>
      </c>
      <c r="E3" s="16"/>
      <c r="F3" s="16"/>
    </row>
    <row r="4" spans="1:32" ht="30" customHeight="1" x14ac:dyDescent="0.35">
      <c r="B4" s="148"/>
      <c r="C4" s="363"/>
    </row>
    <row r="5" spans="1:32" ht="30" customHeight="1" x14ac:dyDescent="0.35">
      <c r="B5" s="148"/>
      <c r="C5" s="363"/>
    </row>
    <row r="6" spans="1:32" ht="30" customHeight="1" x14ac:dyDescent="0.35">
      <c r="B6" s="148"/>
      <c r="C6" s="363"/>
    </row>
    <row r="7" spans="1:32" ht="30" customHeight="1" x14ac:dyDescent="0.35">
      <c r="B7" s="148"/>
      <c r="C7" s="363"/>
    </row>
    <row r="8" spans="1:32" ht="30" customHeight="1" x14ac:dyDescent="0.35">
      <c r="B8" s="148"/>
      <c r="C8" s="363"/>
    </row>
    <row r="9" spans="1:32" ht="16.149999999999999" customHeight="1" x14ac:dyDescent="0.35">
      <c r="B9" s="178" t="s">
        <v>58</v>
      </c>
      <c r="C9" s="163">
        <f>SUM(C4:C8)</f>
        <v>0</v>
      </c>
      <c r="D9" s="179"/>
    </row>
    <row r="10" spans="1:32" ht="16.149999999999999" customHeight="1" x14ac:dyDescent="0.35">
      <c r="B10" s="16"/>
    </row>
    <row r="11" spans="1:32" s="16" customFormat="1" x14ac:dyDescent="0.35">
      <c r="B11" s="224" t="s">
        <v>41</v>
      </c>
      <c r="C11" s="226" t="str">
        <f>"500 merkkiä ("&amp;TEXT(LEN(B12),"0")&amp;" käytetty)"</f>
        <v>500 merkkiä (0 käytetty)</v>
      </c>
      <c r="D11" s="155"/>
      <c r="E11" s="155"/>
      <c r="F11" s="324"/>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s="16" customFormat="1" ht="113.15" customHeight="1" x14ac:dyDescent="0.35">
      <c r="B12" s="564"/>
      <c r="C12" s="566"/>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ht="16.149999999999999" customHeight="1" x14ac:dyDescent="0.35"/>
  </sheetData>
  <sheetProtection sheet="1" selectLockedCells="1"/>
  <mergeCells count="2">
    <mergeCell ref="B12:C12"/>
    <mergeCell ref="E1:G1"/>
  </mergeCells>
  <dataValidations xWindow="288" yWindow="294" count="3">
    <dataValidation allowBlank="1" showInputMessage="1" showErrorMessage="1" promptTitle="OHJE" prompt="Hankkeen tukikelpoisia muita mahdollisia henkilöstökustannuksia ovat esimerkiksi ulkomaanedustuksen lakisääteiset korvaukset. Kerro tässä mistä kustannuksista on kyse." sqref="B3:B8" xr:uid="{00000000-0002-0000-12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1200-000001000000}">
      <formula1>500</formula1>
    </dataValidation>
    <dataValidation allowBlank="1" showErrorMessage="1" sqref="B2" xr:uid="{00000000-0002-0000-1200-000002000000}"/>
  </dataValidations>
  <hyperlinks>
    <hyperlink ref="E1:G1" location="'Aloita tästä'!A1" display="PALAA TÄSTÄ KANSISIVULLE" xr:uid="{00000000-0004-0000-12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E781E-45EF-48D5-ADC3-CA492594CDFB}">
  <dimension ref="A1:H27"/>
  <sheetViews>
    <sheetView showGridLines="0" zoomScaleNormal="100" workbookViewId="0">
      <selection activeCell="F2" sqref="F2:H2"/>
    </sheetView>
  </sheetViews>
  <sheetFormatPr defaultColWidth="9.23046875" defaultRowHeight="12.75" customHeight="1" x14ac:dyDescent="0.35"/>
  <cols>
    <col min="1" max="1" width="3.765625" style="423" customWidth="1"/>
    <col min="2" max="2" width="30" style="423" customWidth="1"/>
    <col min="3" max="3" width="30.765625" style="423" customWidth="1"/>
    <col min="4" max="4" width="15.53515625" style="423" customWidth="1"/>
    <col min="5" max="16384" width="9.23046875" style="423"/>
  </cols>
  <sheetData>
    <row r="1" spans="1:8" ht="16.149999999999999" customHeight="1" x14ac:dyDescent="0.35">
      <c r="A1" s="417" t="s">
        <v>200</v>
      </c>
    </row>
    <row r="2" spans="1:8" ht="16.149999999999999" customHeight="1" x14ac:dyDescent="0.35">
      <c r="B2" s="180" t="s">
        <v>201</v>
      </c>
      <c r="C2" s="181"/>
      <c r="D2" s="182"/>
      <c r="F2" s="688" t="s">
        <v>75</v>
      </c>
      <c r="G2" s="689"/>
      <c r="H2" s="690"/>
    </row>
    <row r="3" spans="1:8" ht="16.149999999999999" customHeight="1" x14ac:dyDescent="0.35"/>
    <row r="4" spans="1:8" ht="16.149999999999999" customHeight="1" x14ac:dyDescent="0.35">
      <c r="B4" s="183" t="s">
        <v>66</v>
      </c>
      <c r="C4" s="133" t="s">
        <v>60</v>
      </c>
      <c r="D4" s="364">
        <f>SUM(D5+D6)</f>
        <v>0</v>
      </c>
    </row>
    <row r="5" spans="1:8" ht="16.149999999999999" customHeight="1" x14ac:dyDescent="0.35">
      <c r="B5" s="184"/>
      <c r="C5" s="185" t="s">
        <v>67</v>
      </c>
      <c r="D5" s="364">
        <f>SUM('Tosiasiallinen palkkakust.'!H20,'Palkkakust. yksikkökustannukset'!N20,'Muut henkilöstökustannukset'!C9)</f>
        <v>0</v>
      </c>
      <c r="E5" s="428"/>
    </row>
    <row r="6" spans="1:8" ht="16.149999999999999" customHeight="1" x14ac:dyDescent="0.35">
      <c r="B6" s="184"/>
      <c r="C6" s="487" t="s">
        <v>499</v>
      </c>
      <c r="D6" s="488">
        <f>0.4*D5</f>
        <v>0</v>
      </c>
    </row>
    <row r="7" spans="1:8" ht="16.149999999999999" customHeight="1" x14ac:dyDescent="0.35">
      <c r="B7" s="489"/>
      <c r="C7" s="490"/>
      <c r="D7" s="491"/>
      <c r="E7" s="428"/>
    </row>
    <row r="8" spans="1:8" ht="16.149999999999999" customHeight="1" x14ac:dyDescent="0.35"/>
    <row r="9" spans="1:8" ht="16.149999999999999" customHeight="1" x14ac:dyDescent="0.35"/>
    <row r="10" spans="1:8" ht="16.149999999999999" customHeight="1" x14ac:dyDescent="0.35">
      <c r="C10" s="186"/>
    </row>
    <row r="11" spans="1:8" ht="16.149999999999999" customHeight="1" x14ac:dyDescent="0.35">
      <c r="B11" s="187" t="s">
        <v>68</v>
      </c>
      <c r="C11" s="188"/>
    </row>
    <row r="12" spans="1:8" ht="16.149999999999999" customHeight="1" x14ac:dyDescent="0.35">
      <c r="B12" s="185" t="s">
        <v>69</v>
      </c>
      <c r="C12" s="185" t="s">
        <v>47</v>
      </c>
    </row>
    <row r="13" spans="1:8" ht="16.149999999999999" customHeight="1" x14ac:dyDescent="0.35">
      <c r="B13" s="353">
        <v>2021</v>
      </c>
      <c r="C13" s="350">
        <v>0</v>
      </c>
    </row>
    <row r="14" spans="1:8" ht="16.149999999999999" customHeight="1" x14ac:dyDescent="0.35">
      <c r="B14" s="353">
        <v>2022</v>
      </c>
      <c r="C14" s="350">
        <v>0</v>
      </c>
    </row>
    <row r="15" spans="1:8" ht="16.149999999999999" customHeight="1" x14ac:dyDescent="0.35">
      <c r="B15" s="353">
        <v>2023</v>
      </c>
      <c r="C15" s="350">
        <v>0</v>
      </c>
    </row>
    <row r="16" spans="1:8" ht="16.149999999999999" customHeight="1" x14ac:dyDescent="0.35">
      <c r="B16" s="353">
        <v>2024</v>
      </c>
      <c r="C16" s="350">
        <v>0</v>
      </c>
    </row>
    <row r="17" spans="2:4" ht="16.149999999999999" customHeight="1" x14ac:dyDescent="0.35">
      <c r="B17" s="353">
        <v>2025</v>
      </c>
      <c r="C17" s="350">
        <v>0</v>
      </c>
    </row>
    <row r="18" spans="2:4" ht="16.149999999999999" customHeight="1" x14ac:dyDescent="0.35">
      <c r="B18" s="353">
        <v>2026</v>
      </c>
      <c r="C18" s="350">
        <v>0</v>
      </c>
    </row>
    <row r="19" spans="2:4" ht="16.149999999999999" customHeight="1" x14ac:dyDescent="0.35">
      <c r="B19" s="353">
        <v>2027</v>
      </c>
      <c r="C19" s="350">
        <v>0</v>
      </c>
    </row>
    <row r="20" spans="2:4" ht="16.149999999999999" customHeight="1" x14ac:dyDescent="0.35">
      <c r="B20" s="353">
        <v>2028</v>
      </c>
      <c r="C20" s="350">
        <v>0</v>
      </c>
    </row>
    <row r="21" spans="2:4" ht="16.149999999999999" customHeight="1" x14ac:dyDescent="0.35">
      <c r="B21" s="353">
        <v>2029</v>
      </c>
      <c r="C21" s="350">
        <v>0</v>
      </c>
    </row>
    <row r="22" spans="2:4" ht="16.149999999999999" customHeight="1" x14ac:dyDescent="0.35"/>
    <row r="23" spans="2:4" ht="16.149999999999999" customHeight="1" x14ac:dyDescent="0.35">
      <c r="B23" s="189" t="s">
        <v>65</v>
      </c>
      <c r="C23" s="190">
        <f>D4-(C13+C14+C15+C16+C17+C18+C19+C20+C21)</f>
        <v>0</v>
      </c>
      <c r="D23" s="191"/>
    </row>
    <row r="24" spans="2:4" ht="16.149999999999999" customHeight="1" x14ac:dyDescent="0.35"/>
    <row r="25" spans="2:4" ht="16.149999999999999" customHeight="1" x14ac:dyDescent="0.35"/>
    <row r="26" spans="2:4" ht="16.149999999999999" customHeight="1" x14ac:dyDescent="0.35"/>
    <row r="27" spans="2:4" ht="16.149999999999999" customHeight="1" x14ac:dyDescent="0.35"/>
  </sheetData>
  <sheetProtection sheet="1" selectLockedCells="1"/>
  <mergeCells count="1">
    <mergeCell ref="F2:H2"/>
  </mergeCells>
  <dataValidations count="2">
    <dataValidation allowBlank="1" showInputMessage="1" showErrorMessage="1" promptTitle="OHJE" prompt="Hankkeen kustannukset jaotellaan kalenterivuosille. Kalenterivuosille budjetoitujen summien tulee täsmätä hankkeen budjetoituihin kokonaiskustannuksiin (tarkistusruudussa tulee olla 0,00)._x000a_" sqref="C13" xr:uid="{B397D56C-6CC9-4580-A921-9D3F53A78036}"/>
    <dataValidation allowBlank="1" showInputMessage="1" showErrorMessage="1" promptTitle="OHJE" prompt="Hankkeen kustannukset jaotellaan kalenterivuosille. Kalenterivuosille budjetoitujen summien tulee täsmätä hankkeen budjetoituihin kokonaiskustannuksiin._x000a_" sqref="C14:C21" xr:uid="{A915E17F-1FCD-4CA5-97C9-AABB478DD089}"/>
  </dataValidations>
  <hyperlinks>
    <hyperlink ref="F2:H2" location="'Aloita tästä'!A1" display="PALAA TÄSTÄ KANSISIVULLE" xr:uid="{483B3DB4-7957-43B2-B626-EA402C315065}"/>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G8" sqref="G8:I8"/>
    </sheetView>
  </sheetViews>
  <sheetFormatPr defaultColWidth="8.765625" defaultRowHeight="15.5" x14ac:dyDescent="0.35"/>
  <cols>
    <col min="1" max="1" width="3.765625" style="155" customWidth="1"/>
    <col min="2" max="4" width="8.765625" style="155" hidden="1" customWidth="1"/>
    <col min="5" max="5" width="8.07421875" style="155" hidden="1" customWidth="1"/>
    <col min="6" max="6" width="8.765625" style="155" hidden="1" customWidth="1"/>
    <col min="7" max="7" width="26.765625" style="155" customWidth="1"/>
    <col min="8" max="8" width="33.765625" style="155" customWidth="1"/>
    <col min="9" max="9" width="22.07421875" style="155" customWidth="1"/>
    <col min="10" max="10" width="14.4609375" style="155" customWidth="1"/>
    <col min="11" max="11" width="4.4609375" style="155" customWidth="1"/>
    <col min="12" max="12" width="11.765625" style="155" customWidth="1"/>
    <col min="13" max="16384" width="8.765625" style="155"/>
  </cols>
  <sheetData>
    <row r="1" spans="1:22" ht="16.149999999999999" customHeight="1" x14ac:dyDescent="0.35">
      <c r="A1" s="8" t="s">
        <v>245</v>
      </c>
    </row>
    <row r="2" spans="1:22" ht="16.149999999999999" customHeight="1" x14ac:dyDescent="0.35">
      <c r="A2" s="8"/>
      <c r="J2" s="688" t="s">
        <v>75</v>
      </c>
      <c r="K2" s="689"/>
      <c r="L2" s="689"/>
      <c r="M2" s="690"/>
    </row>
    <row r="3" spans="1:22" ht="16.149999999999999" customHeight="1" x14ac:dyDescent="0.35">
      <c r="A3" s="8"/>
    </row>
    <row r="4" spans="1:22" ht="16.149999999999999" customHeight="1" x14ac:dyDescent="0.35">
      <c r="G4" s="192" t="s">
        <v>227</v>
      </c>
      <c r="H4" s="193">
        <f>'Hankkeen kustannukset'!D4</f>
        <v>0</v>
      </c>
      <c r="I4" s="194"/>
      <c r="J4" s="157"/>
      <c r="L4" s="560" t="s">
        <v>524</v>
      </c>
      <c r="M4" s="560"/>
      <c r="N4" s="560"/>
      <c r="O4" s="560"/>
      <c r="P4" s="381"/>
      <c r="Q4" s="381"/>
      <c r="R4" s="381"/>
      <c r="S4" s="381"/>
      <c r="T4" s="381"/>
      <c r="U4" s="381"/>
      <c r="V4" s="381"/>
    </row>
    <row r="5" spans="1:22" ht="16.149999999999999" customHeight="1" x14ac:dyDescent="0.35">
      <c r="G5" s="130"/>
      <c r="H5" s="132"/>
      <c r="I5" s="132"/>
      <c r="J5" s="134"/>
      <c r="L5" s="560"/>
      <c r="M5" s="560"/>
      <c r="N5" s="560"/>
      <c r="O5" s="560"/>
      <c r="P5" s="381"/>
      <c r="Q5" s="381"/>
      <c r="R5" s="381"/>
      <c r="S5" s="381"/>
      <c r="T5" s="381"/>
      <c r="U5" s="381"/>
      <c r="V5" s="381"/>
    </row>
    <row r="6" spans="1:22" ht="16.149999999999999" customHeight="1" x14ac:dyDescent="0.35">
      <c r="G6" s="130" t="s">
        <v>219</v>
      </c>
      <c r="H6" s="132"/>
      <c r="I6" s="132"/>
      <c r="J6" s="134"/>
      <c r="L6" s="560"/>
      <c r="M6" s="560"/>
      <c r="N6" s="560"/>
      <c r="O6" s="560"/>
      <c r="P6" s="381"/>
      <c r="Q6" s="381"/>
      <c r="R6" s="381"/>
      <c r="S6" s="381"/>
      <c r="T6" s="381"/>
      <c r="U6" s="381"/>
      <c r="V6" s="381"/>
    </row>
    <row r="7" spans="1:22" ht="16.149999999999999" customHeight="1" x14ac:dyDescent="0.35">
      <c r="G7" s="130" t="s">
        <v>61</v>
      </c>
      <c r="H7" s="325" t="str">
        <f>"1000 merkkiä ("&amp;TEXT(LEN(G8),"0")&amp;" käytetty)"</f>
        <v>1000 merkkiä (0 käytetty)</v>
      </c>
      <c r="I7" s="132"/>
      <c r="J7" s="134"/>
      <c r="L7" s="560"/>
      <c r="M7" s="560"/>
      <c r="N7" s="560"/>
      <c r="O7" s="560"/>
      <c r="P7" s="381"/>
      <c r="Q7" s="381"/>
      <c r="R7" s="381"/>
      <c r="S7" s="381"/>
      <c r="T7" s="381"/>
      <c r="U7" s="381"/>
      <c r="V7" s="381"/>
    </row>
    <row r="8" spans="1:22" ht="152.25" customHeight="1" x14ac:dyDescent="0.35">
      <c r="G8" s="564"/>
      <c r="H8" s="565"/>
      <c r="I8" s="566"/>
      <c r="J8" s="134"/>
      <c r="L8" s="560"/>
      <c r="M8" s="560"/>
      <c r="N8" s="560"/>
      <c r="O8" s="560"/>
      <c r="P8" s="381"/>
      <c r="Q8" s="381"/>
      <c r="R8" s="381"/>
      <c r="S8" s="381"/>
      <c r="T8" s="381"/>
      <c r="U8" s="381"/>
      <c r="V8" s="381"/>
    </row>
    <row r="9" spans="1:22" ht="19.5" customHeight="1" x14ac:dyDescent="0.35">
      <c r="G9" s="354" t="s">
        <v>123</v>
      </c>
      <c r="H9" s="326"/>
      <c r="I9" s="355"/>
      <c r="J9" s="134"/>
    </row>
    <row r="10" spans="1:22" ht="16.149999999999999" customHeight="1" x14ac:dyDescent="0.35">
      <c r="G10" s="195"/>
      <c r="H10" s="196"/>
      <c r="I10" s="132"/>
      <c r="J10" s="134"/>
    </row>
    <row r="11" spans="1:22" ht="16.149999999999999" customHeight="1" x14ac:dyDescent="0.35">
      <c r="G11" s="130" t="s">
        <v>127</v>
      </c>
      <c r="H11" s="132"/>
      <c r="I11" s="197">
        <f>H4-H9</f>
        <v>0</v>
      </c>
      <c r="J11" s="134"/>
    </row>
    <row r="12" spans="1:22" ht="16.149999999999999" customHeight="1" x14ac:dyDescent="0.35">
      <c r="G12" s="130"/>
      <c r="H12" s="132"/>
      <c r="I12" s="197"/>
      <c r="J12" s="134"/>
    </row>
    <row r="13" spans="1:22" ht="16.149999999999999" customHeight="1" x14ac:dyDescent="0.35">
      <c r="G13" s="198" t="s">
        <v>523</v>
      </c>
      <c r="H13" s="132"/>
      <c r="I13" s="197"/>
      <c r="J13" s="134"/>
    </row>
    <row r="14" spans="1:22" ht="16.149999999999999" customHeight="1" x14ac:dyDescent="0.35">
      <c r="G14" s="130"/>
      <c r="H14" s="132"/>
      <c r="I14" s="132"/>
      <c r="J14" s="134"/>
    </row>
    <row r="15" spans="1:22" ht="16.149999999999999" customHeight="1" x14ac:dyDescent="0.35">
      <c r="G15" s="130" t="s">
        <v>43</v>
      </c>
      <c r="H15" s="199"/>
      <c r="I15" s="200"/>
      <c r="J15" s="134"/>
      <c r="L15" s="560" t="s">
        <v>517</v>
      </c>
      <c r="M15" s="560"/>
      <c r="N15" s="560"/>
      <c r="O15" s="560"/>
    </row>
    <row r="16" spans="1:22" ht="16.149999999999999" customHeight="1" x14ac:dyDescent="0.35">
      <c r="G16" s="130" t="s">
        <v>217</v>
      </c>
      <c r="H16" s="199"/>
      <c r="I16" s="201">
        <f>ROUNDDOWN(I15*I11,2)</f>
        <v>0</v>
      </c>
      <c r="J16" s="134"/>
      <c r="L16" s="560"/>
      <c r="M16" s="560"/>
      <c r="N16" s="560"/>
      <c r="O16" s="560"/>
    </row>
    <row r="17" spans="2:17" ht="16.149999999999999" customHeight="1" x14ac:dyDescent="0.35">
      <c r="G17" s="130"/>
      <c r="H17" s="199"/>
      <c r="I17" s="132"/>
      <c r="J17" s="202"/>
    </row>
    <row r="18" spans="2:17" ht="16.149999999999999" customHeight="1" x14ac:dyDescent="0.35">
      <c r="G18" s="198" t="s">
        <v>226</v>
      </c>
      <c r="H18" s="199"/>
      <c r="I18" s="132"/>
      <c r="J18" s="202"/>
    </row>
    <row r="19" spans="2:17" ht="16.149999999999999" customHeight="1" x14ac:dyDescent="0.35">
      <c r="G19" s="130"/>
      <c r="H19" s="199"/>
      <c r="I19" s="132"/>
      <c r="J19" s="202"/>
      <c r="M19" s="381"/>
      <c r="N19" s="381"/>
      <c r="O19" s="381"/>
      <c r="P19" s="381"/>
      <c r="Q19" s="381"/>
    </row>
    <row r="20" spans="2:17" ht="16.149999999999999" customHeight="1" x14ac:dyDescent="0.35">
      <c r="B20" s="155" t="s">
        <v>64</v>
      </c>
      <c r="C20" s="155" t="s">
        <v>63</v>
      </c>
      <c r="D20" s="155" t="s">
        <v>107</v>
      </c>
      <c r="E20" s="155" t="s">
        <v>1</v>
      </c>
      <c r="F20" s="155" t="s">
        <v>213</v>
      </c>
      <c r="G20" s="130" t="s">
        <v>225</v>
      </c>
      <c r="H20" s="132" t="s">
        <v>210</v>
      </c>
      <c r="I20" s="132" t="s">
        <v>211</v>
      </c>
      <c r="J20" s="134" t="s">
        <v>212</v>
      </c>
      <c r="M20" s="381"/>
      <c r="N20" s="381"/>
      <c r="O20" s="381"/>
      <c r="P20" s="381"/>
      <c r="Q20" s="381"/>
    </row>
    <row r="21" spans="2:17" ht="16.149999999999999" customHeight="1" x14ac:dyDescent="0.35">
      <c r="B21" s="203">
        <f>IF(I21="Julkinen",J21,0)</f>
        <v>0</v>
      </c>
      <c r="C21" s="203">
        <f>IF(I21="Yksityinen",J21,0)</f>
        <v>0</v>
      </c>
      <c r="D21" s="203">
        <f>IF(G21="Muu rahoittaja",J21,0)</f>
        <v>0</v>
      </c>
      <c r="E21" s="203">
        <f>IF(G21="Hakijan omarahoitus",J21,0)</f>
        <v>0</v>
      </c>
      <c r="F21" s="203">
        <f>IF(G21="Siirron saajan omarahoitus",J21,0)</f>
        <v>0</v>
      </c>
      <c r="G21" s="204"/>
      <c r="H21" s="204"/>
      <c r="I21" s="204"/>
      <c r="J21" s="362"/>
      <c r="L21" s="560" t="s">
        <v>341</v>
      </c>
      <c r="M21" s="560"/>
      <c r="N21" s="560"/>
      <c r="O21" s="560"/>
      <c r="P21" s="381"/>
      <c r="Q21" s="381"/>
    </row>
    <row r="22" spans="2:17" ht="16.149999999999999" customHeight="1" x14ac:dyDescent="0.35">
      <c r="B22" s="203">
        <f t="shared" ref="B22:B26" si="0">IF(I22="Julkinen",J22,0)</f>
        <v>0</v>
      </c>
      <c r="C22" s="203">
        <f t="shared" ref="C22:C26" si="1">IF(I22="Yksityinen",J22,0)</f>
        <v>0</v>
      </c>
      <c r="D22" s="203">
        <f t="shared" ref="D22:D26" si="2">IF(G22="Muu rahoittaja",J22,0)</f>
        <v>0</v>
      </c>
      <c r="E22" s="203">
        <f t="shared" ref="E22:E26" si="3">IF(G22="Hakijan omarahoitus",J22,0)</f>
        <v>0</v>
      </c>
      <c r="F22" s="203">
        <f t="shared" ref="F22:F26" si="4">IF(G22="Siirron saajan omarahoitus",J22,0)</f>
        <v>0</v>
      </c>
      <c r="G22" s="204"/>
      <c r="H22" s="204"/>
      <c r="I22" s="204"/>
      <c r="J22" s="362"/>
      <c r="L22" s="560"/>
      <c r="M22" s="560"/>
      <c r="N22" s="560"/>
      <c r="O22" s="560"/>
      <c r="P22" s="381"/>
      <c r="Q22" s="381"/>
    </row>
    <row r="23" spans="2:17" ht="16.149999999999999" customHeight="1" x14ac:dyDescent="0.35">
      <c r="B23" s="203">
        <f t="shared" si="0"/>
        <v>0</v>
      </c>
      <c r="C23" s="203">
        <f t="shared" si="1"/>
        <v>0</v>
      </c>
      <c r="D23" s="203">
        <f t="shared" si="2"/>
        <v>0</v>
      </c>
      <c r="E23" s="203">
        <f t="shared" si="3"/>
        <v>0</v>
      </c>
      <c r="F23" s="203">
        <f t="shared" si="4"/>
        <v>0</v>
      </c>
      <c r="G23" s="204"/>
      <c r="H23" s="204"/>
      <c r="I23" s="204"/>
      <c r="J23" s="362"/>
      <c r="L23" s="560"/>
      <c r="M23" s="560"/>
      <c r="N23" s="560"/>
      <c r="O23" s="560"/>
      <c r="P23" s="381"/>
      <c r="Q23" s="381"/>
    </row>
    <row r="24" spans="2:17" ht="16.149999999999999" customHeight="1" x14ac:dyDescent="0.35">
      <c r="B24" s="203">
        <f t="shared" si="0"/>
        <v>0</v>
      </c>
      <c r="C24" s="203">
        <f t="shared" si="1"/>
        <v>0</v>
      </c>
      <c r="D24" s="203">
        <f t="shared" si="2"/>
        <v>0</v>
      </c>
      <c r="E24" s="203">
        <f t="shared" si="3"/>
        <v>0</v>
      </c>
      <c r="F24" s="203">
        <f t="shared" si="4"/>
        <v>0</v>
      </c>
      <c r="G24" s="204"/>
      <c r="H24" s="204"/>
      <c r="I24" s="204"/>
      <c r="J24" s="362"/>
      <c r="L24" s="560"/>
      <c r="M24" s="560"/>
      <c r="N24" s="560"/>
      <c r="O24" s="560"/>
      <c r="P24" s="381"/>
      <c r="Q24" s="381"/>
    </row>
    <row r="25" spans="2:17" ht="16.149999999999999" customHeight="1" x14ac:dyDescent="0.35">
      <c r="B25" s="203">
        <f t="shared" si="0"/>
        <v>0</v>
      </c>
      <c r="C25" s="203">
        <f t="shared" si="1"/>
        <v>0</v>
      </c>
      <c r="D25" s="203">
        <f t="shared" si="2"/>
        <v>0</v>
      </c>
      <c r="E25" s="203">
        <f t="shared" si="3"/>
        <v>0</v>
      </c>
      <c r="F25" s="203">
        <f t="shared" si="4"/>
        <v>0</v>
      </c>
      <c r="G25" s="204"/>
      <c r="H25" s="204"/>
      <c r="I25" s="204"/>
      <c r="J25" s="362"/>
      <c r="L25" s="560"/>
      <c r="M25" s="560"/>
      <c r="N25" s="560"/>
      <c r="O25" s="560"/>
      <c r="P25" s="381"/>
      <c r="Q25" s="381"/>
    </row>
    <row r="26" spans="2:17" ht="16.149999999999999" customHeight="1" x14ac:dyDescent="0.35">
      <c r="B26" s="203">
        <f t="shared" si="0"/>
        <v>0</v>
      </c>
      <c r="C26" s="203">
        <f t="shared" si="1"/>
        <v>0</v>
      </c>
      <c r="D26" s="203">
        <f t="shared" si="2"/>
        <v>0</v>
      </c>
      <c r="E26" s="203">
        <f t="shared" si="3"/>
        <v>0</v>
      </c>
      <c r="F26" s="203">
        <f t="shared" si="4"/>
        <v>0</v>
      </c>
      <c r="G26" s="204"/>
      <c r="H26" s="204"/>
      <c r="I26" s="204"/>
      <c r="J26" s="362"/>
      <c r="L26" s="560"/>
      <c r="M26" s="560"/>
      <c r="N26" s="560"/>
      <c r="O26" s="560"/>
      <c r="P26" s="381"/>
      <c r="Q26" s="381"/>
    </row>
    <row r="27" spans="2:17" ht="16.149999999999999" customHeight="1" x14ac:dyDescent="0.35">
      <c r="B27" s="203">
        <f t="shared" ref="B27:B31" si="5">IF(I27="Julkinen",J27,0)</f>
        <v>0</v>
      </c>
      <c r="C27" s="203">
        <f t="shared" ref="C27:C31" si="6">IF(I27="Yksityinen",J27,0)</f>
        <v>0</v>
      </c>
      <c r="D27" s="203">
        <f t="shared" ref="D27:D31" si="7">IF(G27="Muu rahoittaja",J27,0)</f>
        <v>0</v>
      </c>
      <c r="E27" s="203">
        <f t="shared" ref="E27:E31" si="8">IF(G27="Hakijan omarahoitus",J27,0)</f>
        <v>0</v>
      </c>
      <c r="F27" s="203">
        <f t="shared" ref="F27:F31" si="9">IF(G27="Siirron saajan omarahoitus",J27,0)</f>
        <v>0</v>
      </c>
      <c r="G27" s="204"/>
      <c r="H27" s="204"/>
      <c r="I27" s="204"/>
      <c r="J27" s="362"/>
      <c r="L27" s="560"/>
      <c r="M27" s="560"/>
      <c r="N27" s="560"/>
      <c r="O27" s="560"/>
      <c r="P27" s="381"/>
      <c r="Q27" s="381"/>
    </row>
    <row r="28" spans="2:17" ht="16.149999999999999" customHeight="1" x14ac:dyDescent="0.35">
      <c r="B28" s="203">
        <f t="shared" si="5"/>
        <v>0</v>
      </c>
      <c r="C28" s="203">
        <f t="shared" si="6"/>
        <v>0</v>
      </c>
      <c r="D28" s="203">
        <f t="shared" si="7"/>
        <v>0</v>
      </c>
      <c r="E28" s="203">
        <f t="shared" si="8"/>
        <v>0</v>
      </c>
      <c r="F28" s="203">
        <f t="shared" si="9"/>
        <v>0</v>
      </c>
      <c r="G28" s="204"/>
      <c r="H28" s="204"/>
      <c r="I28" s="204"/>
      <c r="J28" s="362"/>
      <c r="L28" s="560"/>
      <c r="M28" s="560"/>
      <c r="N28" s="560"/>
      <c r="O28" s="560"/>
      <c r="P28" s="380"/>
      <c r="Q28" s="380"/>
    </row>
    <row r="29" spans="2:17" ht="16.149999999999999" customHeight="1" x14ac:dyDescent="0.35">
      <c r="B29" s="203">
        <f t="shared" si="5"/>
        <v>0</v>
      </c>
      <c r="C29" s="203">
        <f t="shared" si="6"/>
        <v>0</v>
      </c>
      <c r="D29" s="203">
        <f t="shared" si="7"/>
        <v>0</v>
      </c>
      <c r="E29" s="203">
        <f t="shared" si="8"/>
        <v>0</v>
      </c>
      <c r="F29" s="203">
        <f t="shared" si="9"/>
        <v>0</v>
      </c>
      <c r="G29" s="204"/>
      <c r="H29" s="204"/>
      <c r="I29" s="204"/>
      <c r="J29" s="362"/>
      <c r="L29" s="560"/>
      <c r="M29" s="560"/>
      <c r="N29" s="560"/>
      <c r="O29" s="560"/>
      <c r="P29" s="380"/>
      <c r="Q29" s="380"/>
    </row>
    <row r="30" spans="2:17" ht="16.149999999999999" customHeight="1" x14ac:dyDescent="0.35">
      <c r="B30" s="203">
        <f t="shared" si="5"/>
        <v>0</v>
      </c>
      <c r="C30" s="203">
        <f t="shared" si="6"/>
        <v>0</v>
      </c>
      <c r="D30" s="203">
        <f t="shared" si="7"/>
        <v>0</v>
      </c>
      <c r="E30" s="203">
        <f t="shared" si="8"/>
        <v>0</v>
      </c>
      <c r="F30" s="203">
        <f t="shared" si="9"/>
        <v>0</v>
      </c>
      <c r="G30" s="204"/>
      <c r="H30" s="204"/>
      <c r="I30" s="204"/>
      <c r="J30" s="362"/>
      <c r="L30" s="560"/>
      <c r="M30" s="560"/>
      <c r="N30" s="560"/>
      <c r="O30" s="560"/>
      <c r="P30" s="380"/>
      <c r="Q30" s="380"/>
    </row>
    <row r="31" spans="2:17" ht="16.149999999999999" customHeight="1" x14ac:dyDescent="0.35">
      <c r="B31" s="203">
        <f t="shared" si="5"/>
        <v>0</v>
      </c>
      <c r="C31" s="203">
        <f t="shared" si="6"/>
        <v>0</v>
      </c>
      <c r="D31" s="203">
        <f t="shared" si="7"/>
        <v>0</v>
      </c>
      <c r="E31" s="203">
        <f t="shared" si="8"/>
        <v>0</v>
      </c>
      <c r="F31" s="203">
        <f t="shared" si="9"/>
        <v>0</v>
      </c>
      <c r="G31" s="204"/>
      <c r="H31" s="204"/>
      <c r="I31" s="204"/>
      <c r="J31" s="362"/>
      <c r="L31" s="560"/>
      <c r="M31" s="560"/>
      <c r="N31" s="560"/>
      <c r="O31" s="560"/>
      <c r="P31" s="380"/>
      <c r="Q31" s="380"/>
    </row>
    <row r="32" spans="2:17" ht="16.149999999999999" customHeight="1" x14ac:dyDescent="0.35">
      <c r="B32" s="168"/>
      <c r="C32" s="168"/>
      <c r="D32" s="168"/>
      <c r="E32" s="168"/>
      <c r="F32" s="168"/>
      <c r="G32" s="206"/>
      <c r="H32" s="132"/>
      <c r="I32" s="132"/>
      <c r="J32" s="207">
        <f>SUM(J21:J31)</f>
        <v>0</v>
      </c>
      <c r="M32" s="380"/>
      <c r="N32" s="380"/>
      <c r="O32" s="380"/>
      <c r="P32" s="380"/>
      <c r="Q32" s="380"/>
    </row>
    <row r="33" spans="1:17" ht="16.149999999999999" customHeight="1" x14ac:dyDescent="0.35">
      <c r="B33" s="205">
        <f>SUM(B21:B31)</f>
        <v>0</v>
      </c>
      <c r="C33" s="205">
        <f>SUM(C21:C31)</f>
        <v>0</v>
      </c>
      <c r="D33" s="205">
        <f>SUM(D21:D31)</f>
        <v>0</v>
      </c>
      <c r="E33" s="205">
        <f>SUM(E21:E31)</f>
        <v>0</v>
      </c>
      <c r="F33" s="205">
        <f>SUM(F21:F31)</f>
        <v>0</v>
      </c>
      <c r="G33" s="130"/>
      <c r="H33" s="132"/>
      <c r="I33" s="132"/>
      <c r="J33" s="134"/>
      <c r="M33" s="380"/>
      <c r="N33" s="380"/>
      <c r="O33" s="380"/>
      <c r="P33" s="380"/>
      <c r="Q33" s="380"/>
    </row>
    <row r="34" spans="1:17" ht="16.149999999999999" customHeight="1" x14ac:dyDescent="0.35">
      <c r="A34" s="205"/>
      <c r="B34" s="205"/>
      <c r="C34" s="205"/>
      <c r="D34" s="205"/>
      <c r="E34" s="205"/>
      <c r="G34" s="208" t="s">
        <v>224</v>
      </c>
      <c r="H34" s="209"/>
      <c r="I34" s="132"/>
      <c r="J34" s="134"/>
      <c r="M34" s="380"/>
      <c r="N34" s="380"/>
      <c r="O34" s="380"/>
      <c r="P34" s="380"/>
      <c r="Q34" s="380"/>
    </row>
    <row r="35" spans="1:17" ht="16.149999999999999" customHeight="1" x14ac:dyDescent="0.35">
      <c r="G35" s="210" t="s">
        <v>214</v>
      </c>
      <c r="H35" s="211">
        <f>B33</f>
        <v>0</v>
      </c>
      <c r="I35" s="132"/>
      <c r="J35" s="134"/>
      <c r="M35" s="380"/>
      <c r="N35" s="380"/>
      <c r="O35" s="380"/>
      <c r="P35" s="380"/>
      <c r="Q35" s="380"/>
    </row>
    <row r="36" spans="1:17" ht="16.149999999999999" customHeight="1" x14ac:dyDescent="0.35">
      <c r="G36" s="210" t="s">
        <v>215</v>
      </c>
      <c r="H36" s="211">
        <f>C33</f>
        <v>0</v>
      </c>
      <c r="I36" s="132"/>
      <c r="J36" s="134"/>
      <c r="M36" s="380"/>
      <c r="N36" s="380"/>
      <c r="O36" s="380"/>
      <c r="P36" s="380"/>
      <c r="Q36" s="380"/>
    </row>
    <row r="37" spans="1:17" ht="16.149999999999999" customHeight="1" x14ac:dyDescent="0.35">
      <c r="G37" s="210" t="s">
        <v>107</v>
      </c>
      <c r="H37" s="211">
        <f>D33</f>
        <v>0</v>
      </c>
      <c r="I37" s="132"/>
      <c r="J37" s="134"/>
      <c r="L37" s="514"/>
      <c r="M37" s="380"/>
      <c r="N37" s="380"/>
      <c r="O37" s="380"/>
      <c r="P37" s="380"/>
      <c r="Q37" s="380"/>
    </row>
    <row r="38" spans="1:17" ht="16.149999999999999" customHeight="1" x14ac:dyDescent="0.35">
      <c r="G38" s="212" t="s">
        <v>216</v>
      </c>
      <c r="H38" s="213">
        <f>E33+F33</f>
        <v>0</v>
      </c>
      <c r="I38" s="132"/>
      <c r="J38" s="134"/>
      <c r="M38" s="380"/>
      <c r="N38" s="380"/>
      <c r="O38" s="380"/>
      <c r="P38" s="380"/>
      <c r="Q38" s="380"/>
    </row>
    <row r="39" spans="1:17" ht="16.149999999999999" customHeight="1" x14ac:dyDescent="0.35">
      <c r="G39" s="130"/>
      <c r="H39" s="132"/>
      <c r="I39" s="132"/>
      <c r="J39" s="134"/>
      <c r="M39" s="380"/>
      <c r="N39" s="380"/>
      <c r="O39" s="380"/>
      <c r="P39" s="380"/>
      <c r="Q39" s="380"/>
    </row>
    <row r="40" spans="1:17" ht="16.149999999999999" customHeight="1" x14ac:dyDescent="0.35">
      <c r="G40" s="130" t="s">
        <v>124</v>
      </c>
      <c r="H40" s="132"/>
      <c r="I40" s="132"/>
      <c r="J40" s="202">
        <f>SUM(J32,I16)</f>
        <v>0</v>
      </c>
      <c r="L40" s="560" t="s">
        <v>518</v>
      </c>
      <c r="M40" s="560"/>
      <c r="N40" s="560"/>
      <c r="O40" s="560"/>
      <c r="P40" s="380"/>
      <c r="Q40" s="380"/>
    </row>
    <row r="41" spans="1:17" ht="16.149999999999999" customHeight="1" x14ac:dyDescent="0.35">
      <c r="G41" s="130" t="s">
        <v>526</v>
      </c>
      <c r="H41" s="132"/>
      <c r="I41" s="132"/>
      <c r="J41" s="207">
        <f>ROUNDDOWN(I11-J40,2)</f>
        <v>0</v>
      </c>
      <c r="L41" s="560"/>
      <c r="M41" s="560"/>
      <c r="N41" s="560"/>
      <c r="O41" s="560"/>
      <c r="P41" s="380"/>
    </row>
    <row r="42" spans="1:17" ht="34.5" customHeight="1" x14ac:dyDescent="0.35">
      <c r="G42" s="214"/>
      <c r="H42" s="215"/>
      <c r="I42" s="215"/>
      <c r="J42" s="216"/>
      <c r="L42" s="560"/>
      <c r="M42" s="560"/>
      <c r="N42" s="560"/>
      <c r="O42" s="560"/>
      <c r="P42" s="380"/>
    </row>
    <row r="43" spans="1:17" ht="16" customHeight="1" x14ac:dyDescent="0.35">
      <c r="L43" s="560"/>
      <c r="M43" s="560"/>
      <c r="N43" s="560"/>
      <c r="O43" s="560"/>
    </row>
    <row r="44" spans="1:17" x14ac:dyDescent="0.35">
      <c r="G44" s="224" t="s">
        <v>41</v>
      </c>
      <c r="H44" s="225" t="str">
        <f>"500 merkkiä ("&amp;TEXT(LEN(G45),"0")&amp;" käytetty)"</f>
        <v>500 merkkiä (0 käytetty)</v>
      </c>
      <c r="I44" s="225"/>
      <c r="J44" s="226"/>
      <c r="L44" s="560"/>
      <c r="M44" s="560"/>
      <c r="N44" s="560"/>
      <c r="O44" s="560"/>
    </row>
    <row r="45" spans="1:17" ht="95.25" customHeight="1" x14ac:dyDescent="0.35">
      <c r="G45" s="564"/>
      <c r="H45" s="565"/>
      <c r="I45" s="565"/>
      <c r="J45" s="566"/>
    </row>
  </sheetData>
  <sheetProtection sheet="1" selectLockedCells="1"/>
  <mergeCells count="7">
    <mergeCell ref="L40:O44"/>
    <mergeCell ref="G45:J45"/>
    <mergeCell ref="G8:I8"/>
    <mergeCell ref="J2:M2"/>
    <mergeCell ref="L4:O8"/>
    <mergeCell ref="L21:O31"/>
    <mergeCell ref="L15:O16"/>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8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800-000001000000}">
      <formula1>0</formula1>
      <formula2>1000</formula2>
    </dataValidation>
  </dataValidations>
  <hyperlinks>
    <hyperlink ref="J2:M2" location="'Aloita tästä'!A1" display="PALAA TÄSTÄ KANSISIVULLE" xr:uid="{00000000-0004-0000-1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2000000}">
          <x14:formula1>
            <xm:f>'Metatiedot (piiloon)'!$U$3:$U$6</xm:f>
          </x14:formula1>
          <xm:sqref>G21:G31</xm:sqref>
        </x14:dataValidation>
        <x14:dataValidation type="list" allowBlank="1" showInputMessage="1" showErrorMessage="1" xr:uid="{00000000-0002-0000-1800-000003000000}">
          <x14:formula1>
            <xm:f>'Metatiedot (piiloon)'!$V$3:$V$5</xm:f>
          </x14:formula1>
          <xm:sqref>I21:I31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6"/>
  <sheetViews>
    <sheetView topLeftCell="L1" zoomScale="130" zoomScaleNormal="130" workbookViewId="0">
      <selection activeCell="J2" sqref="J2:J5"/>
    </sheetView>
  </sheetViews>
  <sheetFormatPr defaultColWidth="8.765625" defaultRowHeight="12.5" x14ac:dyDescent="0.25"/>
  <cols>
    <col min="1" max="1" width="8.2304687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20" width="8.765625" style="2"/>
    <col min="21" max="21" width="20.23046875" style="2" customWidth="1"/>
    <col min="22" max="16384" width="8.765625" style="2"/>
  </cols>
  <sheetData>
    <row r="1" spans="1:23" ht="13" x14ac:dyDescent="0.3">
      <c r="A1" s="12" t="s">
        <v>209</v>
      </c>
      <c r="N1" s="12" t="s">
        <v>209</v>
      </c>
    </row>
    <row r="2" spans="1:23" x14ac:dyDescent="0.25">
      <c r="A2" s="475" t="s">
        <v>492</v>
      </c>
      <c r="C2" s="2" t="s">
        <v>99</v>
      </c>
      <c r="D2" s="475" t="s">
        <v>490</v>
      </c>
      <c r="F2" s="2" t="s">
        <v>100</v>
      </c>
      <c r="H2" s="2" t="s">
        <v>104</v>
      </c>
      <c r="J2" s="475" t="s">
        <v>105</v>
      </c>
      <c r="L2" s="2" t="s">
        <v>46</v>
      </c>
      <c r="N2" s="2" t="s">
        <v>121</v>
      </c>
      <c r="P2" s="2" t="s">
        <v>111</v>
      </c>
      <c r="Q2" s="2" t="s">
        <v>112</v>
      </c>
      <c r="R2" s="2" t="s">
        <v>151</v>
      </c>
      <c r="S2" s="2" t="s">
        <v>208</v>
      </c>
      <c r="U2" s="529" t="s">
        <v>288</v>
      </c>
      <c r="V2" s="529"/>
      <c r="W2" s="2" t="s">
        <v>295</v>
      </c>
    </row>
    <row r="3" spans="1:23" ht="15.5" x14ac:dyDescent="0.35">
      <c r="A3" s="475"/>
      <c r="F3"/>
      <c r="J3" s="475"/>
    </row>
    <row r="4" spans="1:23" x14ac:dyDescent="0.25">
      <c r="A4" s="475" t="s">
        <v>79</v>
      </c>
      <c r="C4" s="2" t="s">
        <v>2</v>
      </c>
      <c r="D4" s="2" t="s">
        <v>131</v>
      </c>
      <c r="F4" s="2" t="s">
        <v>400</v>
      </c>
      <c r="H4" s="2" t="s">
        <v>339</v>
      </c>
      <c r="J4" s="480">
        <v>0.75</v>
      </c>
      <c r="L4" s="2" t="s">
        <v>329</v>
      </c>
      <c r="N4" s="2" t="s">
        <v>316</v>
      </c>
      <c r="P4" s="7" t="s">
        <v>402</v>
      </c>
      <c r="Q4" s="7" t="s">
        <v>435</v>
      </c>
      <c r="R4" s="2" t="s">
        <v>23</v>
      </c>
      <c r="S4" s="2">
        <v>0</v>
      </c>
      <c r="U4" s="2" t="s">
        <v>220</v>
      </c>
      <c r="V4" s="2" t="s">
        <v>64</v>
      </c>
      <c r="W4" s="7" t="s">
        <v>296</v>
      </c>
    </row>
    <row r="5" spans="1:23" x14ac:dyDescent="0.25">
      <c r="A5" s="475" t="s">
        <v>87</v>
      </c>
      <c r="C5" s="2" t="s">
        <v>3</v>
      </c>
      <c r="D5" s="475" t="s">
        <v>80</v>
      </c>
      <c r="F5" s="2" t="s">
        <v>401</v>
      </c>
      <c r="H5" s="2" t="s">
        <v>340</v>
      </c>
      <c r="J5" s="480">
        <v>0.9</v>
      </c>
      <c r="L5" s="2" t="s">
        <v>330</v>
      </c>
      <c r="N5" s="376" t="s">
        <v>315</v>
      </c>
      <c r="P5" s="7" t="s">
        <v>403</v>
      </c>
      <c r="Q5" s="7" t="s">
        <v>436</v>
      </c>
      <c r="R5" s="2" t="s">
        <v>24</v>
      </c>
      <c r="S5" s="2">
        <v>1</v>
      </c>
      <c r="U5" s="2" t="s">
        <v>221</v>
      </c>
      <c r="V5" s="2" t="s">
        <v>63</v>
      </c>
      <c r="W5" s="7" t="s">
        <v>297</v>
      </c>
    </row>
    <row r="6" spans="1:23" x14ac:dyDescent="0.25">
      <c r="A6" s="475" t="s">
        <v>85</v>
      </c>
      <c r="D6" s="475" t="s">
        <v>81</v>
      </c>
      <c r="F6" s="2" t="s">
        <v>491</v>
      </c>
      <c r="J6" s="105"/>
      <c r="L6" s="2" t="s">
        <v>331</v>
      </c>
      <c r="N6" s="376" t="s">
        <v>317</v>
      </c>
      <c r="P6" s="7" t="s">
        <v>404</v>
      </c>
      <c r="Q6" s="7" t="s">
        <v>437</v>
      </c>
      <c r="R6" s="2" t="s">
        <v>25</v>
      </c>
      <c r="S6" s="2">
        <v>2</v>
      </c>
      <c r="U6" s="2" t="s">
        <v>218</v>
      </c>
      <c r="W6" s="7" t="s">
        <v>446</v>
      </c>
    </row>
    <row r="7" spans="1:23" x14ac:dyDescent="0.25">
      <c r="A7" s="475" t="s">
        <v>78</v>
      </c>
      <c r="D7" s="475" t="s">
        <v>82</v>
      </c>
      <c r="L7" s="2" t="s">
        <v>332</v>
      </c>
      <c r="P7" s="7" t="s">
        <v>405</v>
      </c>
      <c r="Q7" s="7" t="s">
        <v>438</v>
      </c>
      <c r="R7" s="2" t="s">
        <v>26</v>
      </c>
      <c r="S7" s="2">
        <v>3</v>
      </c>
      <c r="W7" s="7" t="s">
        <v>447</v>
      </c>
    </row>
    <row r="8" spans="1:23" x14ac:dyDescent="0.25">
      <c r="A8" s="475" t="s">
        <v>88</v>
      </c>
      <c r="D8" s="475" t="s">
        <v>83</v>
      </c>
      <c r="L8" s="2" t="s">
        <v>333</v>
      </c>
      <c r="P8" s="7" t="s">
        <v>406</v>
      </c>
      <c r="Q8" s="7" t="s">
        <v>439</v>
      </c>
      <c r="R8" s="2" t="s">
        <v>27</v>
      </c>
      <c r="S8" s="2">
        <v>4</v>
      </c>
    </row>
    <row r="9" spans="1:23" x14ac:dyDescent="0.25">
      <c r="D9" s="475" t="s">
        <v>84</v>
      </c>
      <c r="P9" s="7" t="s">
        <v>407</v>
      </c>
      <c r="Q9" s="7" t="s">
        <v>440</v>
      </c>
      <c r="R9" s="2" t="s">
        <v>28</v>
      </c>
      <c r="S9" s="2">
        <v>5</v>
      </c>
    </row>
    <row r="10" spans="1:23" x14ac:dyDescent="0.25">
      <c r="P10" s="7" t="s">
        <v>408</v>
      </c>
      <c r="Q10" s="7" t="s">
        <v>441</v>
      </c>
      <c r="R10" s="2" t="s">
        <v>29</v>
      </c>
    </row>
    <row r="11" spans="1:23" x14ac:dyDescent="0.25">
      <c r="D11" s="2" t="s">
        <v>489</v>
      </c>
      <c r="P11" s="7" t="s">
        <v>409</v>
      </c>
      <c r="Q11" s="7" t="s">
        <v>442</v>
      </c>
      <c r="R11" s="2" t="s">
        <v>30</v>
      </c>
    </row>
    <row r="12" spans="1:23" x14ac:dyDescent="0.25">
      <c r="P12" s="7" t="s">
        <v>410</v>
      </c>
      <c r="Q12" s="7" t="s">
        <v>443</v>
      </c>
      <c r="R12" s="2" t="s">
        <v>180</v>
      </c>
    </row>
    <row r="13" spans="1:23" x14ac:dyDescent="0.25">
      <c r="P13" s="7" t="s">
        <v>411</v>
      </c>
      <c r="Q13" s="7" t="s">
        <v>444</v>
      </c>
    </row>
    <row r="14" spans="1:23" x14ac:dyDescent="0.25">
      <c r="P14" s="7" t="s">
        <v>412</v>
      </c>
      <c r="Q14" s="7" t="s">
        <v>445</v>
      </c>
    </row>
    <row r="15" spans="1:23" x14ac:dyDescent="0.25">
      <c r="P15" s="7" t="s">
        <v>413</v>
      </c>
      <c r="Q15" s="7"/>
    </row>
    <row r="16" spans="1:23" x14ac:dyDescent="0.25">
      <c r="P16" s="7" t="s">
        <v>414</v>
      </c>
      <c r="Q16" s="7"/>
    </row>
    <row r="17" spans="16:16" x14ac:dyDescent="0.25">
      <c r="P17" s="7" t="s">
        <v>415</v>
      </c>
    </row>
    <row r="18" spans="16:16" x14ac:dyDescent="0.25">
      <c r="P18" s="7" t="s">
        <v>416</v>
      </c>
    </row>
    <row r="19" spans="16:16" x14ac:dyDescent="0.25">
      <c r="P19" s="7" t="s">
        <v>417</v>
      </c>
    </row>
    <row r="20" spans="16:16" x14ac:dyDescent="0.25">
      <c r="P20" s="7" t="s">
        <v>418</v>
      </c>
    </row>
    <row r="21" spans="16:16" x14ac:dyDescent="0.25">
      <c r="P21" s="7" t="s">
        <v>419</v>
      </c>
    </row>
    <row r="22" spans="16:16" x14ac:dyDescent="0.25">
      <c r="P22" s="7" t="s">
        <v>420</v>
      </c>
    </row>
    <row r="23" spans="16:16" x14ac:dyDescent="0.25">
      <c r="P23" s="7" t="s">
        <v>421</v>
      </c>
    </row>
    <row r="24" spans="16:16" x14ac:dyDescent="0.25">
      <c r="P24" s="7" t="s">
        <v>422</v>
      </c>
    </row>
    <row r="25" spans="16:16" x14ac:dyDescent="0.25">
      <c r="P25" s="7" t="s">
        <v>423</v>
      </c>
    </row>
    <row r="26" spans="16:16" x14ac:dyDescent="0.25">
      <c r="P26" s="7" t="s">
        <v>424</v>
      </c>
    </row>
    <row r="27" spans="16:16" x14ac:dyDescent="0.25">
      <c r="P27" s="7" t="s">
        <v>425</v>
      </c>
    </row>
    <row r="28" spans="16:16" x14ac:dyDescent="0.25">
      <c r="P28" s="7" t="s">
        <v>426</v>
      </c>
    </row>
    <row r="29" spans="16:16" x14ac:dyDescent="0.25">
      <c r="P29" s="7" t="s">
        <v>427</v>
      </c>
    </row>
    <row r="30" spans="16:16" x14ac:dyDescent="0.25">
      <c r="P30" s="7" t="s">
        <v>428</v>
      </c>
    </row>
    <row r="31" spans="16:16" x14ac:dyDescent="0.25">
      <c r="P31" s="7" t="s">
        <v>429</v>
      </c>
    </row>
    <row r="32" spans="16:16" x14ac:dyDescent="0.25">
      <c r="P32" s="7" t="s">
        <v>430</v>
      </c>
    </row>
    <row r="33" spans="16:16" x14ac:dyDescent="0.25">
      <c r="P33" s="7" t="s">
        <v>431</v>
      </c>
    </row>
    <row r="34" spans="16:16" x14ac:dyDescent="0.25">
      <c r="P34" s="2" t="s">
        <v>432</v>
      </c>
    </row>
    <row r="35" spans="16:16" x14ac:dyDescent="0.25">
      <c r="P35" s="2" t="s">
        <v>433</v>
      </c>
    </row>
    <row r="36" spans="16:16" x14ac:dyDescent="0.25">
      <c r="P36" s="2" t="s">
        <v>434</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4" customWidth="1"/>
    <col min="2" max="2" width="19.765625" style="4" customWidth="1"/>
    <col min="3" max="3" width="21.23046875" style="4" customWidth="1"/>
    <col min="4" max="4" width="18.765625" style="4" customWidth="1"/>
    <col min="5" max="5" width="15.765625" style="4" customWidth="1"/>
    <col min="6" max="16384" width="8.765625" style="4"/>
  </cols>
  <sheetData>
    <row r="1" spans="1:10" x14ac:dyDescent="0.35">
      <c r="A1" s="5" t="s">
        <v>246</v>
      </c>
      <c r="C1" s="13"/>
    </row>
    <row r="2" spans="1:10" x14ac:dyDescent="0.35">
      <c r="B2" s="299" t="s">
        <v>244</v>
      </c>
      <c r="C2" s="300"/>
      <c r="D2" s="300"/>
      <c r="E2" s="146"/>
      <c r="G2" s="688" t="s">
        <v>75</v>
      </c>
      <c r="H2" s="689"/>
      <c r="I2" s="690"/>
    </row>
    <row r="3" spans="1:10" x14ac:dyDescent="0.35">
      <c r="B3" s="198"/>
      <c r="C3" s="132"/>
      <c r="D3" s="132"/>
      <c r="E3" s="134"/>
    </row>
    <row r="4" spans="1:10" x14ac:dyDescent="0.35">
      <c r="B4" s="198" t="s">
        <v>105</v>
      </c>
      <c r="C4" s="131"/>
      <c r="D4" s="207">
        <f>Rahoitus!I16</f>
        <v>0</v>
      </c>
      <c r="E4" s="134"/>
    </row>
    <row r="5" spans="1:10" x14ac:dyDescent="0.35">
      <c r="B5" s="214"/>
      <c r="C5" s="215"/>
      <c r="D5" s="215"/>
      <c r="E5" s="216"/>
    </row>
    <row r="6" spans="1:10" s="11" customFormat="1" ht="12.5" x14ac:dyDescent="0.25">
      <c r="B6" s="701" t="s">
        <v>126</v>
      </c>
      <c r="C6" s="702"/>
      <c r="D6" s="697" t="s">
        <v>232</v>
      </c>
      <c r="E6" s="698"/>
      <c r="G6" s="707"/>
      <c r="H6" s="707"/>
      <c r="I6" s="707"/>
      <c r="J6" s="707"/>
    </row>
    <row r="7" spans="1:10" s="11" customFormat="1" ht="12.5" x14ac:dyDescent="0.25">
      <c r="B7" s="703"/>
      <c r="C7" s="704"/>
      <c r="D7" s="699"/>
      <c r="E7" s="700"/>
      <c r="G7" s="707"/>
      <c r="H7" s="707"/>
      <c r="I7" s="707"/>
      <c r="J7" s="707"/>
    </row>
    <row r="8" spans="1:10" s="11" customFormat="1" x14ac:dyDescent="0.35">
      <c r="B8" s="705"/>
      <c r="C8" s="706"/>
      <c r="D8" s="356" t="s">
        <v>228</v>
      </c>
      <c r="E8" s="301" t="s">
        <v>230</v>
      </c>
      <c r="G8" s="707"/>
      <c r="H8" s="707"/>
      <c r="I8" s="707"/>
      <c r="J8" s="707"/>
    </row>
    <row r="9" spans="1:10" s="11" customFormat="1" x14ac:dyDescent="0.35">
      <c r="B9" s="691" t="s">
        <v>222</v>
      </c>
      <c r="C9" s="692"/>
      <c r="D9" s="302"/>
      <c r="E9" s="303">
        <f>$D$4*D9</f>
        <v>0</v>
      </c>
      <c r="G9" s="707"/>
      <c r="H9" s="707"/>
      <c r="I9" s="707"/>
      <c r="J9" s="707"/>
    </row>
    <row r="10" spans="1:10" s="11" customFormat="1" x14ac:dyDescent="0.35">
      <c r="B10" s="691" t="s">
        <v>223</v>
      </c>
      <c r="C10" s="692"/>
      <c r="D10" s="304"/>
      <c r="E10" s="303">
        <f t="shared" ref="E10:E22" si="0">$D$4*D10</f>
        <v>0</v>
      </c>
      <c r="G10" s="707"/>
      <c r="H10" s="707"/>
      <c r="I10" s="707"/>
      <c r="J10" s="707"/>
    </row>
    <row r="11" spans="1:10" s="11" customFormat="1" x14ac:dyDescent="0.35">
      <c r="B11" s="691" t="s">
        <v>229</v>
      </c>
      <c r="C11" s="692"/>
      <c r="D11" s="304"/>
      <c r="E11" s="303">
        <f t="shared" si="0"/>
        <v>0</v>
      </c>
      <c r="G11" s="707"/>
      <c r="H11" s="707"/>
      <c r="I11" s="707"/>
      <c r="J11" s="707"/>
    </row>
    <row r="12" spans="1:10" s="11" customFormat="1" x14ac:dyDescent="0.35">
      <c r="B12" s="691" t="s">
        <v>233</v>
      </c>
      <c r="C12" s="692"/>
      <c r="D12" s="304"/>
      <c r="E12" s="303">
        <f t="shared" si="0"/>
        <v>0</v>
      </c>
      <c r="G12" s="707"/>
      <c r="H12" s="707"/>
      <c r="I12" s="707"/>
      <c r="J12" s="707"/>
    </row>
    <row r="13" spans="1:10" s="11" customFormat="1" x14ac:dyDescent="0.35">
      <c r="B13" s="691" t="s">
        <v>234</v>
      </c>
      <c r="C13" s="692"/>
      <c r="D13" s="304"/>
      <c r="E13" s="303">
        <f t="shared" si="0"/>
        <v>0</v>
      </c>
      <c r="G13" s="707"/>
      <c r="H13" s="707"/>
      <c r="I13" s="707"/>
      <c r="J13" s="707"/>
    </row>
    <row r="14" spans="1:10" s="11" customFormat="1" x14ac:dyDescent="0.35">
      <c r="B14" s="691" t="s">
        <v>235</v>
      </c>
      <c r="C14" s="692"/>
      <c r="D14" s="304"/>
      <c r="E14" s="303">
        <f t="shared" si="0"/>
        <v>0</v>
      </c>
      <c r="G14" s="707"/>
      <c r="H14" s="707"/>
      <c r="I14" s="707"/>
      <c r="J14" s="707"/>
    </row>
    <row r="15" spans="1:10" s="11" customFormat="1" x14ac:dyDescent="0.35">
      <c r="B15" s="691" t="s">
        <v>236</v>
      </c>
      <c r="C15" s="692"/>
      <c r="D15" s="304"/>
      <c r="E15" s="303">
        <f t="shared" si="0"/>
        <v>0</v>
      </c>
      <c r="G15" s="707"/>
      <c r="H15" s="707"/>
      <c r="I15" s="707"/>
      <c r="J15" s="707"/>
    </row>
    <row r="16" spans="1:10" s="11" customFormat="1" x14ac:dyDescent="0.35">
      <c r="B16" s="691" t="s">
        <v>237</v>
      </c>
      <c r="C16" s="692"/>
      <c r="D16" s="304"/>
      <c r="E16" s="303">
        <f t="shared" si="0"/>
        <v>0</v>
      </c>
      <c r="G16" s="707"/>
      <c r="H16" s="707"/>
      <c r="I16" s="707"/>
      <c r="J16" s="707"/>
    </row>
    <row r="17" spans="2:32" s="11" customFormat="1" x14ac:dyDescent="0.35">
      <c r="B17" s="691" t="s">
        <v>238</v>
      </c>
      <c r="C17" s="692"/>
      <c r="D17" s="304"/>
      <c r="E17" s="303">
        <f t="shared" si="0"/>
        <v>0</v>
      </c>
      <c r="G17" s="707"/>
      <c r="H17" s="707"/>
      <c r="I17" s="707"/>
      <c r="J17" s="707"/>
    </row>
    <row r="18" spans="2:32" s="11" customFormat="1" ht="14.25" customHeight="1" x14ac:dyDescent="0.35">
      <c r="B18" s="691" t="s">
        <v>239</v>
      </c>
      <c r="C18" s="692"/>
      <c r="D18" s="304"/>
      <c r="E18" s="303">
        <f t="shared" si="0"/>
        <v>0</v>
      </c>
      <c r="G18" s="707"/>
      <c r="H18" s="707"/>
      <c r="I18" s="707"/>
      <c r="J18" s="707"/>
    </row>
    <row r="19" spans="2:32" s="11" customFormat="1" ht="14.25" customHeight="1" x14ac:dyDescent="0.35">
      <c r="B19" s="691" t="s">
        <v>240</v>
      </c>
      <c r="C19" s="692"/>
      <c r="D19" s="304"/>
      <c r="E19" s="303">
        <f t="shared" si="0"/>
        <v>0</v>
      </c>
    </row>
    <row r="20" spans="2:32" s="11" customFormat="1" ht="14.25" customHeight="1" x14ac:dyDescent="0.35">
      <c r="B20" s="691" t="s">
        <v>241</v>
      </c>
      <c r="C20" s="692"/>
      <c r="D20" s="304"/>
      <c r="E20" s="303">
        <f t="shared" si="0"/>
        <v>0</v>
      </c>
    </row>
    <row r="21" spans="2:32" s="11" customFormat="1" ht="14.25" customHeight="1" x14ac:dyDescent="0.35">
      <c r="B21" s="691" t="s">
        <v>242</v>
      </c>
      <c r="C21" s="692"/>
      <c r="D21" s="304"/>
      <c r="E21" s="303">
        <f t="shared" si="0"/>
        <v>0</v>
      </c>
    </row>
    <row r="22" spans="2:32" s="11" customFormat="1" ht="14.25" customHeight="1" x14ac:dyDescent="0.35">
      <c r="B22" s="691" t="s">
        <v>243</v>
      </c>
      <c r="C22" s="692"/>
      <c r="D22" s="304"/>
      <c r="E22" s="303">
        <f t="shared" si="0"/>
        <v>0</v>
      </c>
    </row>
    <row r="23" spans="2:32" s="11" customFormat="1" x14ac:dyDescent="0.35">
      <c r="B23" s="693" t="s">
        <v>86</v>
      </c>
      <c r="C23" s="694"/>
      <c r="D23" s="306">
        <f>SUM(D9:D22)</f>
        <v>0</v>
      </c>
      <c r="E23" s="305">
        <f>SUM(E9:E22)</f>
        <v>0</v>
      </c>
    </row>
    <row r="24" spans="2:32" s="11" customFormat="1" x14ac:dyDescent="0.35">
      <c r="B24" s="695" t="s">
        <v>231</v>
      </c>
      <c r="C24" s="696"/>
      <c r="D24" s="306">
        <f>1-D23</f>
        <v>1</v>
      </c>
      <c r="E24" s="305">
        <f>D4-E23</f>
        <v>0</v>
      </c>
    </row>
    <row r="25" spans="2:32" x14ac:dyDescent="0.35">
      <c r="B25" s="140"/>
      <c r="C25" s="140"/>
      <c r="D25" s="140"/>
      <c r="E25" s="140"/>
    </row>
    <row r="26" spans="2:32" s="16" customFormat="1" x14ac:dyDescent="0.35">
      <c r="B26" s="224" t="s">
        <v>41</v>
      </c>
      <c r="C26" s="225" t="str">
        <f>"500 merkkiä ("&amp;TEXT(LEN(B27),"0")&amp;" käytetty)"</f>
        <v>500 merkkiä (0 käytetty)</v>
      </c>
      <c r="D26" s="225"/>
      <c r="E26" s="226"/>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2:32" s="16" customFormat="1" ht="95.25" customHeight="1" x14ac:dyDescent="0.35">
      <c r="B27" s="608"/>
      <c r="C27" s="609"/>
      <c r="D27" s="609"/>
      <c r="E27" s="610"/>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sheetData>
  <sheetProtection sheet="1" selectLockedCells="1"/>
  <mergeCells count="21">
    <mergeCell ref="G2:I2"/>
    <mergeCell ref="D6:E7"/>
    <mergeCell ref="B6:C8"/>
    <mergeCell ref="B9:C9"/>
    <mergeCell ref="B10:C10"/>
    <mergeCell ref="G6:J18"/>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900-000000000000}">
      <formula1>500</formula1>
    </dataValidation>
    <dataValidation allowBlank="1" showInputMessage="1" showErrorMessage="1" promptTitle="OHJE" prompt="Kirjoita tähän siirron saajan (hankekumppanin) nimi" sqref="B9:C22" xr:uid="{00000000-0002-0000-1900-000001000000}"/>
  </dataValidations>
  <hyperlinks>
    <hyperlink ref="G2:I2" location="'Aloita tästä'!A1" display="PALAA TÄSTÄ KANSISIVULLE" xr:uid="{00000000-0004-0000-1900-000000000000}"/>
  </hyperlinks>
  <pageMargins left="0.7" right="0.7" top="0.75" bottom="0.75" header="0.3" footer="0.3"/>
  <pageSetup paperSize="9" orientation="landscape" horizontalDpi="30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16" customWidth="1"/>
    <col min="2" max="2" width="23.765625" style="16" customWidth="1"/>
    <col min="3" max="3" width="10.23046875" style="16" customWidth="1"/>
    <col min="4" max="4" width="39.765625" style="16" customWidth="1"/>
    <col min="5" max="5" width="3.765625" style="357" customWidth="1"/>
    <col min="6" max="16384" width="9.23046875" style="16"/>
  </cols>
  <sheetData>
    <row r="1" spans="1:32" ht="16.149999999999999" customHeight="1" x14ac:dyDescent="0.35">
      <c r="A1" s="3" t="s">
        <v>116</v>
      </c>
    </row>
    <row r="2" spans="1:32" ht="16.149999999999999" customHeight="1" x14ac:dyDescent="0.35">
      <c r="F2" s="688" t="s">
        <v>75</v>
      </c>
      <c r="G2" s="689"/>
      <c r="H2" s="690"/>
    </row>
    <row r="3" spans="1:32" ht="16.149999999999999" customHeight="1" x14ac:dyDescent="0.35">
      <c r="B3" s="217" t="s">
        <v>202</v>
      </c>
      <c r="C3" s="218"/>
      <c r="D3" s="219"/>
    </row>
    <row r="4" spans="1:32" ht="16.149999999999999" customHeight="1" x14ac:dyDescent="0.35">
      <c r="B4" s="198"/>
      <c r="C4" s="132"/>
      <c r="D4" s="134"/>
    </row>
    <row r="5" spans="1:32" ht="16.149999999999999" customHeight="1" x14ac:dyDescent="0.35">
      <c r="B5" s="220" t="s">
        <v>70</v>
      </c>
      <c r="C5" s="215"/>
      <c r="D5" s="136" t="str">
        <f>"1000 merkkiä ("&amp;TEXT(LEN(B6),"0")&amp;" käytetty)"</f>
        <v>1000 merkkiä (0 käytetty)</v>
      </c>
    </row>
    <row r="6" spans="1:32" ht="174.75" customHeight="1" x14ac:dyDescent="0.35">
      <c r="B6" s="608"/>
      <c r="C6" s="609"/>
      <c r="D6" s="610"/>
      <c r="F6" s="557" t="s">
        <v>342</v>
      </c>
      <c r="G6" s="557"/>
      <c r="H6" s="557"/>
      <c r="I6" s="557"/>
      <c r="J6" s="557"/>
    </row>
    <row r="7" spans="1:32" ht="16.149999999999999" customHeight="1" x14ac:dyDescent="0.35">
      <c r="B7" s="222" t="s">
        <v>71</v>
      </c>
      <c r="C7" s="708"/>
      <c r="D7" s="709"/>
      <c r="F7" s="357"/>
      <c r="G7" s="357"/>
      <c r="H7" s="357"/>
      <c r="I7" s="357"/>
      <c r="J7" s="357"/>
      <c r="K7" s="357"/>
      <c r="L7" s="357"/>
    </row>
    <row r="8" spans="1:32" ht="16.149999999999999" customHeight="1" x14ac:dyDescent="0.35">
      <c r="C8" s="51" t="str">
        <f>IF(C7&gt;Rahoitus!I16*0.3,"HAETTU ENNAKKO YLITTÄÄ SALLITUN RAJAN"," ")</f>
        <v xml:space="preserve"> </v>
      </c>
      <c r="F8" s="357"/>
      <c r="G8" s="357"/>
      <c r="H8" s="357"/>
      <c r="I8" s="357"/>
      <c r="J8" s="357"/>
      <c r="K8" s="357"/>
      <c r="L8" s="357"/>
    </row>
    <row r="9" spans="1:32" x14ac:dyDescent="0.35">
      <c r="B9" s="224" t="s">
        <v>41</v>
      </c>
      <c r="C9" s="225" t="str">
        <f>"500 merkkiä ("&amp;TEXT(LEN(B10),"0")&amp;" käytetty)"</f>
        <v>500 merkkiä (0 käytetty)</v>
      </c>
      <c r="D9" s="226"/>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ht="95.25" customHeight="1" x14ac:dyDescent="0.35">
      <c r="B10" s="608"/>
      <c r="C10" s="609"/>
      <c r="D10" s="610"/>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16.149999999999999" customHeight="1" x14ac:dyDescent="0.35">
      <c r="F11" s="155"/>
      <c r="G11" s="155"/>
      <c r="H11" s="155"/>
      <c r="I11" s="155"/>
      <c r="J11" s="155"/>
      <c r="K11" s="155"/>
      <c r="L11" s="155"/>
    </row>
    <row r="12" spans="1:32" ht="16.149999999999999" customHeight="1" x14ac:dyDescent="0.35">
      <c r="F12" s="155"/>
      <c r="G12" s="155"/>
      <c r="H12" s="155"/>
      <c r="I12" s="155"/>
      <c r="J12" s="155"/>
      <c r="K12" s="155"/>
      <c r="L12" s="155"/>
    </row>
    <row r="13" spans="1:32" ht="16.149999999999999" customHeight="1" x14ac:dyDescent="0.35">
      <c r="F13" s="155"/>
      <c r="G13" s="155"/>
      <c r="H13" s="155"/>
      <c r="I13" s="155"/>
      <c r="J13" s="155"/>
      <c r="K13" s="155"/>
      <c r="L13" s="155"/>
    </row>
    <row r="14" spans="1:32" x14ac:dyDescent="0.35">
      <c r="F14" s="155"/>
      <c r="G14" s="155"/>
      <c r="H14" s="155"/>
      <c r="I14" s="155"/>
      <c r="J14" s="155"/>
      <c r="K14" s="155"/>
      <c r="L14" s="155"/>
    </row>
    <row r="15" spans="1:32" x14ac:dyDescent="0.35">
      <c r="F15" s="155"/>
      <c r="G15" s="155"/>
      <c r="H15" s="155"/>
      <c r="I15" s="155"/>
      <c r="J15" s="155"/>
      <c r="K15" s="155"/>
      <c r="L15" s="155"/>
    </row>
  </sheetData>
  <sheetProtection sheet="1" selectLockedCells="1"/>
  <mergeCells count="5">
    <mergeCell ref="B6:D6"/>
    <mergeCell ref="C7:D7"/>
    <mergeCell ref="B10:D10"/>
    <mergeCell ref="F2:H2"/>
    <mergeCell ref="F6:J6"/>
  </mergeCells>
  <dataValidations count="3">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A00-000000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A00-000001000000}">
      <formula1>500</formula1>
    </dataValidation>
    <dataValidation allowBlank="1" showInputMessage="1" showErrorMessage="1" promptTitle="OHJE" prompt="Ennakon suuruus voi olla enintään 30 prosenttia haetun EU-avustuksen määrästä." sqref="C7:D7" xr:uid="{00000000-0002-0000-1A00-000002000000}"/>
  </dataValidations>
  <hyperlinks>
    <hyperlink ref="F2:H2" location="'Aloita tästä'!A1" display="PALAA TÄSTÄ KANSISIVULLE" xr:uid="{00000000-0004-0000-1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29D4-9AD3-4EF0-837C-53ADE52D5A2E}">
  <dimension ref="A1:M56"/>
  <sheetViews>
    <sheetView showGridLines="0" zoomScale="70" zoomScaleNormal="70" workbookViewId="0">
      <selection activeCell="I3" sqref="I3:K3"/>
    </sheetView>
  </sheetViews>
  <sheetFormatPr defaultColWidth="9.23046875" defaultRowHeight="15.5" x14ac:dyDescent="0.35"/>
  <cols>
    <col min="1" max="1" width="3.765625" style="423" customWidth="1"/>
    <col min="2" max="5" width="9.23046875" style="423"/>
    <col min="6" max="7" width="9.765625" style="423" customWidth="1"/>
    <col min="8" max="8" width="15.07421875" style="423" customWidth="1"/>
    <col min="9" max="9" width="9.765625" style="423" customWidth="1"/>
    <col min="10" max="10" width="9.23046875" style="423"/>
    <col min="11" max="11" width="7.765625" style="423" customWidth="1"/>
    <col min="12" max="12" width="14.4609375" style="423" customWidth="1"/>
    <col min="13" max="16384" width="9.23046875" style="423"/>
  </cols>
  <sheetData>
    <row r="1" spans="1:13" ht="16.149999999999999" customHeight="1" x14ac:dyDescent="0.35">
      <c r="A1" s="417"/>
      <c r="B1" s="137"/>
      <c r="C1" s="137"/>
      <c r="D1" s="137"/>
      <c r="E1" s="137"/>
      <c r="F1" s="137"/>
      <c r="G1" s="137"/>
      <c r="H1" s="137"/>
      <c r="I1" s="713"/>
      <c r="J1" s="713"/>
      <c r="K1" s="713"/>
    </row>
    <row r="2" spans="1:13" ht="16.149999999999999" customHeight="1" x14ac:dyDescent="0.35">
      <c r="B2" s="137"/>
      <c r="C2" s="137"/>
      <c r="D2" s="137"/>
      <c r="E2" s="137"/>
      <c r="F2" s="137"/>
      <c r="G2" s="137"/>
      <c r="H2" s="137"/>
      <c r="I2" s="137"/>
      <c r="J2" s="137"/>
      <c r="K2" s="137"/>
    </row>
    <row r="3" spans="1:13" ht="16.149999999999999" customHeight="1" x14ac:dyDescent="0.35">
      <c r="B3" s="137"/>
      <c r="C3" s="137"/>
      <c r="D3" s="137"/>
      <c r="E3" s="137"/>
      <c r="F3" s="137"/>
      <c r="G3" s="137"/>
      <c r="H3" s="137"/>
      <c r="I3" s="530" t="s">
        <v>75</v>
      </c>
      <c r="J3" s="531"/>
      <c r="K3" s="532"/>
    </row>
    <row r="4" spans="1:13" ht="16.149999999999999" customHeight="1" x14ac:dyDescent="0.35">
      <c r="B4" s="137"/>
      <c r="C4" s="137"/>
      <c r="D4" s="137"/>
      <c r="E4" s="137"/>
      <c r="F4" s="137"/>
      <c r="G4" s="137"/>
      <c r="H4" s="137"/>
      <c r="I4" s="137"/>
      <c r="J4" s="137"/>
      <c r="K4" s="137"/>
    </row>
    <row r="5" spans="1:13" ht="16.149999999999999" customHeight="1" x14ac:dyDescent="0.35">
      <c r="B5" s="223"/>
      <c r="C5" s="223"/>
      <c r="D5" s="223"/>
      <c r="E5" s="223"/>
      <c r="F5" s="223"/>
      <c r="G5" s="223"/>
      <c r="H5" s="223"/>
      <c r="I5" s="223"/>
      <c r="J5" s="223"/>
      <c r="K5" s="223"/>
    </row>
    <row r="6" spans="1:13" ht="16.149999999999999" customHeight="1" x14ac:dyDescent="0.35">
      <c r="B6" s="138"/>
      <c r="C6" s="137"/>
      <c r="D6" s="137"/>
      <c r="E6" s="137"/>
      <c r="F6" s="137"/>
      <c r="G6" s="137"/>
      <c r="H6" s="137"/>
      <c r="I6" s="137"/>
      <c r="J6" s="137"/>
      <c r="K6" s="137"/>
    </row>
    <row r="7" spans="1:13" ht="16.149999999999999" customHeight="1" x14ac:dyDescent="0.35">
      <c r="B7" s="122" t="s">
        <v>203</v>
      </c>
      <c r="C7" s="437"/>
      <c r="D7" s="135"/>
      <c r="E7" s="135"/>
      <c r="F7" s="135"/>
      <c r="G7" s="135"/>
      <c r="H7" s="135"/>
      <c r="I7" s="135"/>
      <c r="J7" s="135"/>
      <c r="K7" s="141"/>
    </row>
    <row r="8" spans="1:13" ht="24.75" customHeight="1" x14ac:dyDescent="0.35">
      <c r="B8" s="80" t="s">
        <v>37</v>
      </c>
      <c r="C8" s="46"/>
      <c r="D8" s="46"/>
      <c r="E8" s="46"/>
      <c r="F8" s="46"/>
      <c r="G8" s="46"/>
      <c r="H8" s="46"/>
      <c r="I8" s="46"/>
      <c r="J8" s="46"/>
      <c r="K8" s="43"/>
    </row>
    <row r="9" spans="1:13" ht="24.75" customHeight="1" x14ac:dyDescent="0.35">
      <c r="B9" s="80"/>
      <c r="C9" s="46"/>
      <c r="D9" s="46"/>
      <c r="E9" s="46"/>
      <c r="F9" s="46"/>
      <c r="G9" s="46"/>
      <c r="H9" s="46"/>
      <c r="I9" s="46"/>
      <c r="J9" s="46"/>
      <c r="K9" s="43"/>
    </row>
    <row r="10" spans="1:13" ht="59.65" customHeight="1" x14ac:dyDescent="0.35">
      <c r="B10" s="573" t="s">
        <v>36</v>
      </c>
      <c r="C10" s="574"/>
      <c r="D10" s="574"/>
      <c r="E10" s="574"/>
      <c r="F10" s="574"/>
      <c r="G10" s="574"/>
      <c r="H10" s="574"/>
      <c r="I10" s="574"/>
      <c r="J10" s="574"/>
      <c r="K10" s="575"/>
    </row>
    <row r="11" spans="1:13" ht="118.15" customHeight="1" x14ac:dyDescent="0.35">
      <c r="B11" s="573" t="s">
        <v>382</v>
      </c>
      <c r="C11" s="574"/>
      <c r="D11" s="574"/>
      <c r="E11" s="574"/>
      <c r="F11" s="574"/>
      <c r="G11" s="574"/>
      <c r="H11" s="574"/>
      <c r="I11" s="574"/>
      <c r="J11" s="574"/>
      <c r="K11" s="575"/>
    </row>
    <row r="12" spans="1:13" ht="34" customHeight="1" x14ac:dyDescent="0.35">
      <c r="B12" s="714" t="s">
        <v>519</v>
      </c>
      <c r="C12" s="715"/>
      <c r="D12" s="715"/>
      <c r="E12" s="715"/>
      <c r="F12" s="715"/>
      <c r="G12" s="715"/>
      <c r="H12" s="715"/>
      <c r="I12" s="715"/>
      <c r="J12" s="715"/>
      <c r="K12" s="716"/>
      <c r="M12" s="492"/>
    </row>
    <row r="13" spans="1:13" ht="16.149999999999999" customHeight="1" x14ac:dyDescent="0.35">
      <c r="B13" s="481"/>
      <c r="C13" s="482"/>
      <c r="D13" s="482"/>
      <c r="E13" s="482"/>
      <c r="F13" s="482"/>
      <c r="G13" s="482"/>
      <c r="H13" s="482"/>
      <c r="I13" s="482"/>
      <c r="J13" s="482"/>
      <c r="K13" s="483"/>
      <c r="M13" s="492"/>
    </row>
    <row r="14" spans="1:13" ht="16.149999999999999" customHeight="1" x14ac:dyDescent="0.35">
      <c r="B14" s="80"/>
      <c r="C14" s="46" t="s">
        <v>185</v>
      </c>
      <c r="D14" s="46"/>
      <c r="E14" s="46"/>
      <c r="F14" s="46"/>
      <c r="G14" s="46"/>
      <c r="H14" s="46"/>
      <c r="I14" s="46"/>
      <c r="J14" s="46"/>
      <c r="K14" s="43"/>
    </row>
    <row r="15" spans="1:13" ht="16.149999999999999" customHeight="1" x14ac:dyDescent="0.35">
      <c r="B15" s="80"/>
      <c r="C15" s="46"/>
      <c r="D15" s="46"/>
      <c r="E15" s="46"/>
      <c r="F15" s="46"/>
      <c r="G15" s="46"/>
      <c r="H15" s="46"/>
      <c r="I15" s="46"/>
      <c r="J15" s="46"/>
      <c r="K15" s="43"/>
    </row>
    <row r="16" spans="1:13" ht="16.149999999999999" customHeight="1" x14ac:dyDescent="0.35">
      <c r="B16" s="80"/>
      <c r="C16" s="493" t="s">
        <v>385</v>
      </c>
      <c r="D16" s="139"/>
      <c r="E16" s="139"/>
      <c r="F16" s="46"/>
      <c r="G16" s="46"/>
      <c r="H16" s="46"/>
      <c r="I16" s="46"/>
      <c r="J16" s="46"/>
      <c r="K16" s="43"/>
    </row>
    <row r="17" spans="2:13" ht="16.149999999999999" customHeight="1" x14ac:dyDescent="0.35">
      <c r="B17" s="79"/>
      <c r="C17" s="493"/>
      <c r="D17" s="139"/>
      <c r="E17" s="139"/>
      <c r="F17" s="46"/>
      <c r="G17" s="46"/>
      <c r="H17" s="46"/>
      <c r="I17" s="46"/>
      <c r="J17" s="46"/>
      <c r="K17" s="43"/>
      <c r="M17" s="494"/>
    </row>
    <row r="18" spans="2:13" s="496" customFormat="1" ht="46.9" customHeight="1" x14ac:dyDescent="0.35">
      <c r="B18" s="80"/>
      <c r="C18" s="620" t="s">
        <v>383</v>
      </c>
      <c r="D18" s="620"/>
      <c r="E18" s="620"/>
      <c r="F18" s="620"/>
      <c r="G18" s="620"/>
      <c r="H18" s="620"/>
      <c r="I18" s="620"/>
      <c r="J18" s="620"/>
      <c r="K18" s="495"/>
    </row>
    <row r="19" spans="2:13" s="496" customFormat="1" ht="16.149999999999999" customHeight="1" x14ac:dyDescent="0.35">
      <c r="B19" s="79"/>
      <c r="C19" s="425"/>
      <c r="D19" s="497"/>
      <c r="E19" s="493"/>
      <c r="F19" s="493"/>
      <c r="G19" s="493"/>
      <c r="H19" s="493"/>
      <c r="I19" s="493"/>
      <c r="J19" s="493"/>
      <c r="K19" s="495"/>
    </row>
    <row r="20" spans="2:13" s="496" customFormat="1" ht="52.5" customHeight="1" x14ac:dyDescent="0.35">
      <c r="B20" s="80"/>
      <c r="C20" s="620" t="s">
        <v>500</v>
      </c>
      <c r="D20" s="620"/>
      <c r="E20" s="620"/>
      <c r="F20" s="620"/>
      <c r="G20" s="620"/>
      <c r="H20" s="620"/>
      <c r="I20" s="620"/>
      <c r="J20" s="620"/>
      <c r="K20" s="495"/>
    </row>
    <row r="21" spans="2:13" ht="16.149999999999999" customHeight="1" x14ac:dyDescent="0.35">
      <c r="B21" s="80"/>
      <c r="C21" s="46"/>
      <c r="D21" s="46"/>
      <c r="E21" s="46"/>
      <c r="F21" s="46"/>
      <c r="G21" s="46"/>
      <c r="H21" s="46"/>
      <c r="I21" s="46"/>
      <c r="J21" s="46"/>
      <c r="K21" s="43"/>
    </row>
    <row r="22" spans="2:13" s="496" customFormat="1" ht="52.5" customHeight="1" x14ac:dyDescent="0.35">
      <c r="B22" s="80"/>
      <c r="C22" s="620" t="s">
        <v>520</v>
      </c>
      <c r="D22" s="620"/>
      <c r="E22" s="620"/>
      <c r="F22" s="620"/>
      <c r="G22" s="620"/>
      <c r="H22" s="620"/>
      <c r="I22" s="620"/>
      <c r="J22" s="620"/>
      <c r="K22" s="495"/>
    </row>
    <row r="23" spans="2:13" ht="16.149999999999999" customHeight="1" x14ac:dyDescent="0.35">
      <c r="B23" s="80"/>
      <c r="C23" s="46"/>
      <c r="D23" s="46"/>
      <c r="E23" s="46"/>
      <c r="F23" s="46"/>
      <c r="G23" s="46"/>
      <c r="H23" s="46"/>
      <c r="I23" s="46"/>
      <c r="J23" s="46"/>
      <c r="K23" s="43"/>
    </row>
    <row r="24" spans="2:13" s="496" customFormat="1" ht="61.9" customHeight="1" x14ac:dyDescent="0.35">
      <c r="B24" s="80"/>
      <c r="C24" s="620" t="s">
        <v>501</v>
      </c>
      <c r="D24" s="620"/>
      <c r="E24" s="620"/>
      <c r="F24" s="620"/>
      <c r="G24" s="620"/>
      <c r="H24" s="620"/>
      <c r="I24" s="620"/>
      <c r="J24" s="620"/>
      <c r="K24" s="495"/>
    </row>
    <row r="25" spans="2:13" ht="16.149999999999999" customHeight="1" x14ac:dyDescent="0.35">
      <c r="B25" s="80"/>
      <c r="C25" s="46"/>
      <c r="D25" s="46"/>
      <c r="E25" s="46"/>
      <c r="F25" s="46"/>
      <c r="G25" s="46"/>
      <c r="H25" s="46"/>
      <c r="I25" s="46"/>
      <c r="J25" s="46"/>
      <c r="K25" s="43"/>
    </row>
    <row r="26" spans="2:13" s="496" customFormat="1" ht="52.5" customHeight="1" x14ac:dyDescent="0.35">
      <c r="B26" s="80"/>
      <c r="C26" s="620" t="s">
        <v>384</v>
      </c>
      <c r="D26" s="620"/>
      <c r="E26" s="620"/>
      <c r="F26" s="620"/>
      <c r="G26" s="620"/>
      <c r="H26" s="620"/>
      <c r="I26" s="620"/>
      <c r="J26" s="620"/>
      <c r="K26" s="495"/>
    </row>
    <row r="27" spans="2:13" ht="16.149999999999999" customHeight="1" x14ac:dyDescent="0.35">
      <c r="B27" s="80"/>
      <c r="C27" s="46"/>
      <c r="D27" s="46"/>
      <c r="E27" s="46"/>
      <c r="F27" s="46"/>
      <c r="G27" s="46"/>
      <c r="H27" s="46"/>
      <c r="I27" s="46"/>
      <c r="J27" s="46"/>
      <c r="K27" s="43"/>
    </row>
    <row r="28" spans="2:13" ht="16.149999999999999" customHeight="1" x14ac:dyDescent="0.35">
      <c r="B28" s="80"/>
      <c r="C28" s="32" t="s">
        <v>502</v>
      </c>
      <c r="D28" s="46"/>
      <c r="E28" s="46"/>
      <c r="F28" s="46"/>
      <c r="G28" s="46"/>
      <c r="H28" s="46"/>
      <c r="I28" s="46"/>
      <c r="J28" s="46"/>
      <c r="K28" s="43"/>
      <c r="M28" s="492"/>
    </row>
    <row r="29" spans="2:13" ht="16.149999999999999" customHeight="1" x14ac:dyDescent="0.35">
      <c r="B29" s="79"/>
      <c r="C29" s="46"/>
      <c r="D29" s="46"/>
      <c r="E29" s="46"/>
      <c r="F29" s="46"/>
      <c r="G29" s="46"/>
      <c r="H29" s="46"/>
      <c r="I29" s="46"/>
      <c r="J29" s="46"/>
      <c r="K29" s="43"/>
    </row>
    <row r="30" spans="2:13" s="496" customFormat="1" ht="16.149999999999999" customHeight="1" x14ac:dyDescent="0.35">
      <c r="B30" s="80" t="s">
        <v>381</v>
      </c>
      <c r="C30" s="46"/>
      <c r="D30" s="46"/>
      <c r="E30" s="46"/>
      <c r="F30" s="46"/>
      <c r="G30" s="493"/>
      <c r="H30" s="493"/>
      <c r="I30" s="493"/>
      <c r="J30" s="493"/>
      <c r="K30" s="495"/>
      <c r="L30" s="498"/>
    </row>
    <row r="31" spans="2:13" s="496" customFormat="1" ht="16.149999999999999" customHeight="1" x14ac:dyDescent="0.35">
      <c r="B31" s="80"/>
      <c r="C31" s="46"/>
      <c r="D31" s="46"/>
      <c r="E31" s="46"/>
      <c r="F31" s="46"/>
      <c r="G31" s="493"/>
      <c r="H31" s="493"/>
      <c r="I31" s="493"/>
      <c r="J31" s="493"/>
      <c r="K31" s="495"/>
      <c r="L31" s="498"/>
    </row>
    <row r="32" spans="2:13" s="496" customFormat="1" ht="58.5" customHeight="1" x14ac:dyDescent="0.35">
      <c r="B32" s="499" t="s">
        <v>39</v>
      </c>
      <c r="C32" s="425"/>
      <c r="D32" s="497"/>
      <c r="E32" s="712"/>
      <c r="F32" s="712"/>
      <c r="G32" s="712"/>
      <c r="H32" s="712"/>
      <c r="I32" s="712"/>
      <c r="J32" s="712"/>
      <c r="K32" s="495"/>
      <c r="L32" s="500"/>
    </row>
    <row r="33" spans="2:12" s="496" customFormat="1" ht="16.149999999999999" customHeight="1" x14ac:dyDescent="0.35">
      <c r="B33" s="501"/>
      <c r="C33" s="493"/>
      <c r="D33" s="493"/>
      <c r="E33" s="493"/>
      <c r="F33" s="493"/>
      <c r="G33" s="493"/>
      <c r="H33" s="493"/>
      <c r="I33" s="493"/>
      <c r="J33" s="493"/>
      <c r="K33" s="495"/>
      <c r="L33" s="500"/>
    </row>
    <row r="34" spans="2:12" s="505" customFormat="1" ht="68.25" customHeight="1" x14ac:dyDescent="0.35">
      <c r="B34" s="499" t="s">
        <v>40</v>
      </c>
      <c r="C34" s="502"/>
      <c r="D34" s="502"/>
      <c r="E34" s="712"/>
      <c r="F34" s="712"/>
      <c r="G34" s="712"/>
      <c r="H34" s="712"/>
      <c r="I34" s="712"/>
      <c r="J34" s="712"/>
      <c r="K34" s="503"/>
      <c r="L34" s="504"/>
    </row>
    <row r="35" spans="2:12" ht="16.149999999999999" customHeight="1" x14ac:dyDescent="0.35">
      <c r="B35" s="79"/>
      <c r="C35" s="46"/>
      <c r="D35" s="46"/>
      <c r="E35" s="46"/>
      <c r="F35" s="46"/>
      <c r="G35" s="46"/>
      <c r="H35" s="46"/>
      <c r="I35" s="46"/>
      <c r="J35" s="46"/>
      <c r="K35" s="43"/>
      <c r="L35" s="18"/>
    </row>
    <row r="36" spans="2:12" ht="16.149999999999999" customHeight="1" x14ac:dyDescent="0.35">
      <c r="B36" s="79"/>
      <c r="C36" s="46"/>
      <c r="D36" s="46"/>
      <c r="E36" s="46"/>
      <c r="F36" s="46"/>
      <c r="G36" s="46"/>
      <c r="H36" s="46"/>
      <c r="I36" s="46"/>
      <c r="J36" s="46"/>
      <c r="K36" s="43"/>
      <c r="L36" s="18"/>
    </row>
    <row r="37" spans="2:12" ht="30.75" customHeight="1" x14ac:dyDescent="0.35">
      <c r="B37" s="79" t="s">
        <v>33</v>
      </c>
      <c r="C37" s="46"/>
      <c r="D37" s="710"/>
      <c r="E37" s="710"/>
      <c r="F37" s="710"/>
      <c r="G37" s="46"/>
      <c r="H37" s="46" t="s">
        <v>35</v>
      </c>
      <c r="I37" s="711"/>
      <c r="J37" s="711"/>
      <c r="K37" s="43"/>
      <c r="L37" s="18"/>
    </row>
    <row r="38" spans="2:12" ht="16.149999999999999" customHeight="1" x14ac:dyDescent="0.35">
      <c r="B38" s="79"/>
      <c r="C38" s="46"/>
      <c r="D38" s="46"/>
      <c r="E38" s="46"/>
      <c r="F38" s="46"/>
      <c r="G38" s="46"/>
      <c r="H38" s="46"/>
      <c r="I38" s="46"/>
      <c r="J38" s="46"/>
      <c r="K38" s="43"/>
      <c r="L38" s="18"/>
    </row>
    <row r="39" spans="2:12" ht="30" customHeight="1" x14ac:dyDescent="0.35">
      <c r="B39" s="79" t="s">
        <v>32</v>
      </c>
      <c r="C39" s="46"/>
      <c r="D39" s="710"/>
      <c r="E39" s="710"/>
      <c r="F39" s="710"/>
      <c r="G39" s="710"/>
      <c r="H39" s="710"/>
      <c r="I39" s="710"/>
      <c r="J39" s="710"/>
      <c r="K39" s="43"/>
      <c r="L39" s="18"/>
    </row>
    <row r="40" spans="2:12" ht="16.149999999999999" customHeight="1" x14ac:dyDescent="0.35">
      <c r="B40" s="79"/>
      <c r="C40" s="46"/>
      <c r="D40" s="46"/>
      <c r="E40" s="46"/>
      <c r="F40" s="46"/>
      <c r="G40" s="46"/>
      <c r="H40" s="46"/>
      <c r="I40" s="46"/>
      <c r="J40" s="46"/>
      <c r="K40" s="43"/>
      <c r="L40" s="18"/>
    </row>
    <row r="41" spans="2:12" ht="16.149999999999999" customHeight="1" x14ac:dyDescent="0.35">
      <c r="B41" s="79"/>
      <c r="C41" s="46"/>
      <c r="D41" s="46"/>
      <c r="E41" s="46"/>
      <c r="F41" s="46"/>
      <c r="G41" s="46"/>
      <c r="H41" s="46"/>
      <c r="I41" s="46"/>
      <c r="J41" s="46"/>
      <c r="K41" s="43"/>
      <c r="L41" s="18"/>
    </row>
    <row r="42" spans="2:12" ht="30" customHeight="1" x14ac:dyDescent="0.35">
      <c r="B42" s="79" t="s">
        <v>34</v>
      </c>
      <c r="C42" s="46"/>
      <c r="D42" s="710"/>
      <c r="E42" s="710"/>
      <c r="F42" s="710"/>
      <c r="G42" s="710"/>
      <c r="H42" s="710"/>
      <c r="I42" s="710"/>
      <c r="J42" s="710"/>
      <c r="K42" s="43"/>
      <c r="L42" s="18"/>
    </row>
    <row r="43" spans="2:12" ht="26.25" customHeight="1" x14ac:dyDescent="0.35">
      <c r="B43" s="79"/>
      <c r="C43" s="46"/>
      <c r="D43" s="46"/>
      <c r="E43" s="46"/>
      <c r="F43" s="46"/>
      <c r="G43" s="46"/>
      <c r="H43" s="46"/>
      <c r="I43" s="46"/>
      <c r="J43" s="46"/>
      <c r="K43" s="43"/>
      <c r="L43" s="18"/>
    </row>
    <row r="44" spans="2:12" ht="16.149999999999999" customHeight="1" x14ac:dyDescent="0.35">
      <c r="B44" s="79" t="s">
        <v>38</v>
      </c>
      <c r="C44" s="46"/>
      <c r="D44" s="46"/>
      <c r="E44" s="46"/>
      <c r="F44" s="46"/>
      <c r="G44" s="46"/>
      <c r="H44" s="46"/>
      <c r="I44" s="46"/>
      <c r="J44" s="46"/>
      <c r="K44" s="43"/>
      <c r="L44" s="18"/>
    </row>
    <row r="45" spans="2:12" ht="30" customHeight="1" x14ac:dyDescent="0.35">
      <c r="B45" s="79"/>
      <c r="C45" s="46"/>
      <c r="D45" s="710"/>
      <c r="E45" s="710"/>
      <c r="F45" s="710"/>
      <c r="G45" s="710"/>
      <c r="H45" s="710"/>
      <c r="I45" s="710"/>
      <c r="J45" s="710"/>
      <c r="K45" s="43"/>
      <c r="L45" s="18"/>
    </row>
    <row r="46" spans="2:12" ht="27" customHeight="1" x14ac:dyDescent="0.35">
      <c r="B46" s="79"/>
      <c r="C46" s="46"/>
      <c r="D46" s="46"/>
      <c r="E46" s="46"/>
      <c r="F46" s="46"/>
      <c r="G46" s="46"/>
      <c r="H46" s="46"/>
      <c r="I46" s="46"/>
      <c r="J46" s="46"/>
      <c r="K46" s="43"/>
      <c r="L46" s="18"/>
    </row>
    <row r="47" spans="2:12" ht="16.149999999999999" customHeight="1" x14ac:dyDescent="0.35">
      <c r="B47" s="79"/>
      <c r="C47" s="46"/>
      <c r="D47" s="46"/>
      <c r="E47" s="46"/>
      <c r="F47" s="46"/>
      <c r="G47" s="46"/>
      <c r="H47" s="46"/>
      <c r="I47" s="46"/>
      <c r="J47" s="46"/>
      <c r="K47" s="43"/>
      <c r="L47" s="18"/>
    </row>
    <row r="48" spans="2:12" ht="30" customHeight="1" x14ac:dyDescent="0.35">
      <c r="B48" s="79" t="s">
        <v>32</v>
      </c>
      <c r="C48" s="46"/>
      <c r="D48" s="710"/>
      <c r="E48" s="710"/>
      <c r="F48" s="710"/>
      <c r="G48" s="710"/>
      <c r="H48" s="710"/>
      <c r="I48" s="710"/>
      <c r="J48" s="710"/>
      <c r="K48" s="43"/>
      <c r="L48" s="18"/>
    </row>
    <row r="49" spans="2:12" ht="16.149999999999999" customHeight="1" x14ac:dyDescent="0.35">
      <c r="B49" s="79"/>
      <c r="C49" s="46"/>
      <c r="D49" s="46"/>
      <c r="E49" s="46"/>
      <c r="F49" s="46"/>
      <c r="G49" s="46"/>
      <c r="H49" s="46"/>
      <c r="I49" s="46"/>
      <c r="J49" s="46"/>
      <c r="K49" s="43"/>
      <c r="L49" s="18"/>
    </row>
    <row r="50" spans="2:12" ht="16.149999999999999" customHeight="1" x14ac:dyDescent="0.35">
      <c r="B50" s="79"/>
      <c r="C50" s="46"/>
      <c r="D50" s="46"/>
      <c r="E50" s="46"/>
      <c r="F50" s="46"/>
      <c r="G50" s="46"/>
      <c r="H50" s="46"/>
      <c r="I50" s="46"/>
      <c r="J50" s="46"/>
      <c r="K50" s="43"/>
      <c r="L50" s="18"/>
    </row>
    <row r="51" spans="2:12" ht="30" customHeight="1" x14ac:dyDescent="0.35">
      <c r="B51" s="79" t="s">
        <v>34</v>
      </c>
      <c r="C51" s="46"/>
      <c r="D51" s="710"/>
      <c r="E51" s="710"/>
      <c r="F51" s="710"/>
      <c r="G51" s="710"/>
      <c r="H51" s="710"/>
      <c r="I51" s="710"/>
      <c r="J51" s="710"/>
      <c r="K51" s="43"/>
      <c r="L51" s="18"/>
    </row>
    <row r="52" spans="2:12" ht="25.5" customHeight="1" x14ac:dyDescent="0.35">
      <c r="B52" s="79"/>
      <c r="C52" s="46"/>
      <c r="D52" s="46"/>
      <c r="E52" s="46"/>
      <c r="F52" s="46"/>
      <c r="G52" s="46"/>
      <c r="H52" s="46"/>
      <c r="I52" s="46"/>
      <c r="J52" s="46"/>
      <c r="K52" s="43"/>
      <c r="L52" s="18"/>
    </row>
    <row r="53" spans="2:12" ht="16.149999999999999" customHeight="1" x14ac:dyDescent="0.35">
      <c r="B53" s="79" t="s">
        <v>38</v>
      </c>
      <c r="C53" s="46"/>
      <c r="D53" s="46"/>
      <c r="E53" s="46"/>
      <c r="F53" s="46"/>
      <c r="G53" s="46"/>
      <c r="H53" s="46"/>
      <c r="I53" s="46"/>
      <c r="J53" s="46"/>
      <c r="K53" s="43"/>
      <c r="L53" s="18"/>
    </row>
    <row r="54" spans="2:12" ht="30" customHeight="1" x14ac:dyDescent="0.35">
      <c r="B54" s="79"/>
      <c r="C54" s="46"/>
      <c r="D54" s="710"/>
      <c r="E54" s="710"/>
      <c r="F54" s="710"/>
      <c r="G54" s="710"/>
      <c r="H54" s="710"/>
      <c r="I54" s="710"/>
      <c r="J54" s="710"/>
      <c r="K54" s="43"/>
      <c r="L54" s="18"/>
    </row>
    <row r="55" spans="2:12" ht="16.149999999999999" customHeight="1" x14ac:dyDescent="0.35">
      <c r="B55" s="82"/>
      <c r="C55" s="58"/>
      <c r="D55" s="58"/>
      <c r="E55" s="58"/>
      <c r="F55" s="58"/>
      <c r="G55" s="58"/>
      <c r="H55" s="58"/>
      <c r="I55" s="58"/>
      <c r="J55" s="58"/>
      <c r="K55" s="83"/>
      <c r="L55" s="18"/>
    </row>
    <row r="56" spans="2:12" ht="16.149999999999999" customHeight="1" x14ac:dyDescent="0.35">
      <c r="B56" s="18"/>
      <c r="C56" s="18"/>
      <c r="D56" s="18"/>
      <c r="E56" s="18"/>
      <c r="F56" s="18"/>
      <c r="G56" s="18"/>
      <c r="H56" s="18"/>
      <c r="I56" s="18"/>
      <c r="J56" s="18"/>
      <c r="K56" s="18"/>
      <c r="L56" s="18"/>
    </row>
  </sheetData>
  <sheetProtection sheet="1" selectLockedCells="1"/>
  <mergeCells count="20">
    <mergeCell ref="E34:J34"/>
    <mergeCell ref="I1:K1"/>
    <mergeCell ref="I3:K3"/>
    <mergeCell ref="B10:K10"/>
    <mergeCell ref="B11:K11"/>
    <mergeCell ref="B12:K12"/>
    <mergeCell ref="C18:J18"/>
    <mergeCell ref="C20:J20"/>
    <mergeCell ref="C22:J22"/>
    <mergeCell ref="C24:J24"/>
    <mergeCell ref="C26:J26"/>
    <mergeCell ref="E32:J32"/>
    <mergeCell ref="D51:J51"/>
    <mergeCell ref="D54:J54"/>
    <mergeCell ref="D37:F37"/>
    <mergeCell ref="I37:J37"/>
    <mergeCell ref="D39:J39"/>
    <mergeCell ref="D42:J42"/>
    <mergeCell ref="D45:J45"/>
    <mergeCell ref="D48:J48"/>
  </mergeCells>
  <hyperlinks>
    <hyperlink ref="I3:K3" location="'Aloita tästä'!A1" display="PALAA TÄSTÄ KANSISIVULLE" xr:uid="{654F90CC-4CE4-49F5-B62D-A7F22EE5B728}"/>
    <hyperlink ref="C24" r:id="rId1" location="d1e9516-1-1" display="d1e9516-1-1" xr:uid="{14A90199-E9B7-4CBA-9B2E-CBDEF50DE2EA}"/>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0705" r:id="rId5" name="Check Box 1">
              <controlPr defaultSize="0" autoFill="0" autoLine="0" autoPict="0">
                <anchor moveWithCells="1">
                  <from>
                    <xdr:col>1</xdr:col>
                    <xdr:colOff>241300</xdr:colOff>
                    <xdr:row>12</xdr:row>
                    <xdr:rowOff>184150</xdr:rowOff>
                  </from>
                  <to>
                    <xdr:col>1</xdr:col>
                    <xdr:colOff>514350</xdr:colOff>
                    <xdr:row>13</xdr:row>
                    <xdr:rowOff>184150</xdr:rowOff>
                  </to>
                </anchor>
              </controlPr>
            </control>
          </mc:Choice>
        </mc:AlternateContent>
        <mc:AlternateContent xmlns:mc="http://schemas.openxmlformats.org/markup-compatibility/2006">
          <mc:Choice Requires="x14">
            <control shapeId="200706" r:id="rId6" name="Check Box 2">
              <controlPr defaultSize="0" autoFill="0" autoLine="0" autoPict="0">
                <anchor moveWithCells="1">
                  <from>
                    <xdr:col>1</xdr:col>
                    <xdr:colOff>304800</xdr:colOff>
                    <xdr:row>26</xdr:row>
                    <xdr:rowOff>171450</xdr:rowOff>
                  </from>
                  <to>
                    <xdr:col>1</xdr:col>
                    <xdr:colOff>609600</xdr:colOff>
                    <xdr:row>28</xdr:row>
                    <xdr:rowOff>0</xdr:rowOff>
                  </to>
                </anchor>
              </controlPr>
            </control>
          </mc:Choice>
        </mc:AlternateContent>
        <mc:AlternateContent xmlns:mc="http://schemas.openxmlformats.org/markup-compatibility/2006">
          <mc:Choice Requires="x14">
            <control shapeId="200707" r:id="rId7" name="Check Box 3">
              <controlPr defaultSize="0" autoFill="0" autoLine="0" autoPict="0">
                <anchor moveWithCells="1">
                  <from>
                    <xdr:col>1</xdr:col>
                    <xdr:colOff>279400</xdr:colOff>
                    <xdr:row>14</xdr:row>
                    <xdr:rowOff>184150</xdr:rowOff>
                  </from>
                  <to>
                    <xdr:col>1</xdr:col>
                    <xdr:colOff>552450</xdr:colOff>
                    <xdr:row>16</xdr:row>
                    <xdr:rowOff>0</xdr:rowOff>
                  </to>
                </anchor>
              </controlPr>
            </control>
          </mc:Choice>
        </mc:AlternateContent>
        <mc:AlternateContent xmlns:mc="http://schemas.openxmlformats.org/markup-compatibility/2006">
          <mc:Choice Requires="x14">
            <control shapeId="200708" r:id="rId8" name="Check Box 4">
              <controlPr defaultSize="0" autoFill="0" autoLine="0" autoPict="0">
                <anchor moveWithCells="1">
                  <from>
                    <xdr:col>1</xdr:col>
                    <xdr:colOff>266700</xdr:colOff>
                    <xdr:row>17</xdr:row>
                    <xdr:rowOff>12700</xdr:rowOff>
                  </from>
                  <to>
                    <xdr:col>1</xdr:col>
                    <xdr:colOff>552450</xdr:colOff>
                    <xdr:row>17</xdr:row>
                    <xdr:rowOff>209550</xdr:rowOff>
                  </to>
                </anchor>
              </controlPr>
            </control>
          </mc:Choice>
        </mc:AlternateContent>
        <mc:AlternateContent xmlns:mc="http://schemas.openxmlformats.org/markup-compatibility/2006">
          <mc:Choice Requires="x14">
            <control shapeId="200709" r:id="rId9" name="Check Box 5">
              <controlPr defaultSize="0" autoFill="0" autoLine="0" autoPict="0">
                <anchor moveWithCells="1">
                  <from>
                    <xdr:col>1</xdr:col>
                    <xdr:colOff>285750</xdr:colOff>
                    <xdr:row>24</xdr:row>
                    <xdr:rowOff>171450</xdr:rowOff>
                  </from>
                  <to>
                    <xdr:col>1</xdr:col>
                    <xdr:colOff>571500</xdr:colOff>
                    <xdr:row>25</xdr:row>
                    <xdr:rowOff>165100</xdr:rowOff>
                  </to>
                </anchor>
              </controlPr>
            </control>
          </mc:Choice>
        </mc:AlternateContent>
        <mc:AlternateContent xmlns:mc="http://schemas.openxmlformats.org/markup-compatibility/2006">
          <mc:Choice Requires="x14">
            <control shapeId="200710" r:id="rId10" name="Check Box 6">
              <controlPr defaultSize="0" autoFill="0" autoLine="0" autoPict="0">
                <anchor moveWithCells="1">
                  <from>
                    <xdr:col>1</xdr:col>
                    <xdr:colOff>285750</xdr:colOff>
                    <xdr:row>19</xdr:row>
                    <xdr:rowOff>12700</xdr:rowOff>
                  </from>
                  <to>
                    <xdr:col>1</xdr:col>
                    <xdr:colOff>590550</xdr:colOff>
                    <xdr:row>19</xdr:row>
                    <xdr:rowOff>247650</xdr:rowOff>
                  </to>
                </anchor>
              </controlPr>
            </control>
          </mc:Choice>
        </mc:AlternateContent>
        <mc:AlternateContent xmlns:mc="http://schemas.openxmlformats.org/markup-compatibility/2006">
          <mc:Choice Requires="x14">
            <control shapeId="200711" r:id="rId11" name="Check Box 7">
              <controlPr defaultSize="0" autoFill="0" autoLine="0" autoPict="0">
                <anchor moveWithCells="1">
                  <from>
                    <xdr:col>1</xdr:col>
                    <xdr:colOff>285750</xdr:colOff>
                    <xdr:row>21</xdr:row>
                    <xdr:rowOff>12700</xdr:rowOff>
                  </from>
                  <to>
                    <xdr:col>1</xdr:col>
                    <xdr:colOff>590550</xdr:colOff>
                    <xdr:row>21</xdr:row>
                    <xdr:rowOff>209550</xdr:rowOff>
                  </to>
                </anchor>
              </controlPr>
            </control>
          </mc:Choice>
        </mc:AlternateContent>
        <mc:AlternateContent xmlns:mc="http://schemas.openxmlformats.org/markup-compatibility/2006">
          <mc:Choice Requires="x14">
            <control shapeId="200712" r:id="rId12" name="Check Box 8">
              <controlPr defaultSize="0" autoFill="0" autoLine="0" autoPict="0">
                <anchor moveWithCells="1">
                  <from>
                    <xdr:col>1</xdr:col>
                    <xdr:colOff>298450</xdr:colOff>
                    <xdr:row>23</xdr:row>
                    <xdr:rowOff>12700</xdr:rowOff>
                  </from>
                  <to>
                    <xdr:col>1</xdr:col>
                    <xdr:colOff>590550</xdr:colOff>
                    <xdr:row>23</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16" customWidth="1"/>
    <col min="2" max="2" width="10.765625" style="16" customWidth="1"/>
    <col min="3" max="3" width="13.23046875" style="16" customWidth="1"/>
    <col min="4" max="4" width="6.765625" style="16" customWidth="1"/>
    <col min="5" max="5" width="4.765625" style="16" customWidth="1"/>
    <col min="6" max="6" width="7.23046875" style="16" customWidth="1"/>
    <col min="7" max="7" width="9.23046875" style="16"/>
    <col min="8" max="8" width="8.765625" style="16" customWidth="1"/>
    <col min="9" max="9" width="10.765625" style="16" customWidth="1"/>
    <col min="10" max="11" width="3.53515625" style="16" customWidth="1"/>
    <col min="12" max="12" width="1.23046875" style="16" customWidth="1"/>
    <col min="13" max="17" width="9.23046875" style="16"/>
    <col min="18" max="18" width="15.765625" style="16" customWidth="1"/>
    <col min="19" max="16384" width="9.23046875" style="16"/>
  </cols>
  <sheetData>
    <row r="1" spans="1:18" ht="82.5" customHeight="1" x14ac:dyDescent="0.35">
      <c r="A1" s="6" t="s">
        <v>250</v>
      </c>
      <c r="B1" s="18"/>
      <c r="C1" s="477"/>
      <c r="D1" s="18"/>
      <c r="E1" s="18"/>
      <c r="F1" s="18"/>
      <c r="G1" s="18"/>
      <c r="H1" s="18"/>
      <c r="I1" s="18"/>
      <c r="J1" s="18"/>
      <c r="K1" s="18"/>
    </row>
    <row r="2" spans="1:18" ht="21" customHeight="1" x14ac:dyDescent="0.4">
      <c r="B2" s="543" t="s">
        <v>247</v>
      </c>
      <c r="C2" s="544"/>
      <c r="D2" s="544"/>
      <c r="E2" s="544"/>
      <c r="F2" s="544"/>
      <c r="G2" s="544"/>
      <c r="H2" s="544"/>
      <c r="I2" s="544"/>
      <c r="J2" s="545"/>
      <c r="M2" s="530" t="s">
        <v>75</v>
      </c>
      <c r="N2" s="531"/>
      <c r="O2" s="532"/>
    </row>
    <row r="3" spans="1:18" ht="16.149999999999999" customHeight="1" x14ac:dyDescent="0.35">
      <c r="B3" s="546" t="s">
        <v>399</v>
      </c>
      <c r="C3" s="547"/>
      <c r="D3" s="547"/>
      <c r="E3" s="547"/>
      <c r="F3" s="547"/>
      <c r="G3" s="547"/>
      <c r="H3" s="547"/>
      <c r="I3" s="547"/>
      <c r="J3" s="548"/>
    </row>
    <row r="4" spans="1:18" ht="16.149999999999999" customHeight="1" x14ac:dyDescent="0.35">
      <c r="B4" s="546" t="s">
        <v>496</v>
      </c>
      <c r="C4" s="547"/>
      <c r="D4" s="547"/>
      <c r="E4" s="547"/>
      <c r="F4" s="547"/>
      <c r="G4" s="547"/>
      <c r="H4" s="547"/>
      <c r="I4" s="547"/>
      <c r="J4" s="548"/>
      <c r="M4" s="17"/>
    </row>
    <row r="5" spans="1:18" ht="16.149999999999999" customHeight="1" x14ac:dyDescent="0.35">
      <c r="B5" s="233"/>
      <c r="C5" s="234"/>
      <c r="D5" s="235"/>
      <c r="E5" s="235"/>
      <c r="F5" s="235"/>
      <c r="G5" s="235"/>
      <c r="H5" s="236"/>
      <c r="I5" s="236"/>
      <c r="J5" s="237"/>
    </row>
    <row r="6" spans="1:18" ht="16.149999999999999" customHeight="1" x14ac:dyDescent="0.35">
      <c r="B6" s="14" t="s">
        <v>0</v>
      </c>
      <c r="C6" s="15"/>
      <c r="D6" s="536"/>
      <c r="E6" s="536"/>
      <c r="F6" s="15" t="s">
        <v>117</v>
      </c>
      <c r="G6" s="15"/>
      <c r="H6" s="15"/>
      <c r="I6" s="19"/>
      <c r="J6" s="20"/>
    </row>
    <row r="7" spans="1:18" ht="16.149999999999999" customHeight="1" x14ac:dyDescent="0.35">
      <c r="B7" s="21"/>
      <c r="C7" s="22"/>
      <c r="D7" s="22"/>
      <c r="E7" s="22"/>
      <c r="F7" s="22"/>
      <c r="G7" s="22"/>
      <c r="H7" s="22"/>
      <c r="I7" s="22"/>
      <c r="J7" s="23"/>
    </row>
    <row r="8" spans="1:18" ht="16.149999999999999" customHeight="1" x14ac:dyDescent="0.35">
      <c r="B8" s="21"/>
      <c r="C8" s="22"/>
      <c r="D8" s="22"/>
      <c r="E8" s="22"/>
      <c r="F8" s="22"/>
      <c r="G8" s="22"/>
      <c r="H8" s="22"/>
      <c r="I8" s="22"/>
      <c r="J8" s="23"/>
    </row>
    <row r="9" spans="1:18" ht="16.149999999999999" customHeight="1" x14ac:dyDescent="0.35">
      <c r="B9" s="533" t="s">
        <v>4</v>
      </c>
      <c r="C9" s="534"/>
      <c r="D9" s="534"/>
      <c r="E9" s="534"/>
      <c r="F9" s="534"/>
      <c r="G9" s="534"/>
      <c r="H9" s="534"/>
      <c r="I9" s="534"/>
      <c r="J9" s="535"/>
      <c r="L9" s="557" t="s">
        <v>349</v>
      </c>
      <c r="M9" s="557"/>
      <c r="N9" s="557"/>
      <c r="O9" s="557"/>
      <c r="P9" s="557"/>
      <c r="Q9" s="557"/>
      <c r="R9" s="557"/>
    </row>
    <row r="10" spans="1:18" ht="16.149999999999999" customHeight="1" x14ac:dyDescent="0.35">
      <c r="B10" s="25"/>
      <c r="C10" s="26"/>
      <c r="D10" s="26"/>
      <c r="E10" s="26"/>
      <c r="F10" s="26"/>
      <c r="G10" s="26"/>
      <c r="H10" s="26"/>
      <c r="I10" s="26"/>
      <c r="J10" s="27"/>
      <c r="L10" s="557"/>
      <c r="M10" s="557"/>
      <c r="N10" s="557"/>
      <c r="O10" s="557"/>
      <c r="P10" s="557"/>
      <c r="Q10" s="557"/>
      <c r="R10" s="557"/>
    </row>
    <row r="11" spans="1:18" ht="16.149999999999999" customHeight="1" x14ac:dyDescent="0.35">
      <c r="B11" s="537" t="s">
        <v>128</v>
      </c>
      <c r="C11" s="538"/>
      <c r="D11" s="538"/>
      <c r="E11" s="538"/>
      <c r="F11" s="538"/>
      <c r="G11" s="538"/>
      <c r="H11" s="538"/>
      <c r="I11" s="538"/>
      <c r="J11" s="539"/>
      <c r="L11" s="557"/>
      <c r="M11" s="557"/>
      <c r="N11" s="557"/>
      <c r="O11" s="557"/>
      <c r="P11" s="557"/>
      <c r="Q11" s="557"/>
      <c r="R11" s="557"/>
    </row>
    <row r="12" spans="1:18" ht="16.149999999999999" customHeight="1" x14ac:dyDescent="0.35">
      <c r="B12" s="28"/>
      <c r="C12" s="29"/>
      <c r="D12" s="29"/>
      <c r="E12" s="29"/>
      <c r="F12" s="29"/>
      <c r="G12" s="29"/>
      <c r="H12" s="29"/>
      <c r="I12" s="29"/>
      <c r="J12" s="30"/>
      <c r="L12" s="557"/>
      <c r="M12" s="557"/>
      <c r="N12" s="557"/>
      <c r="O12" s="557"/>
      <c r="P12" s="557"/>
      <c r="Q12" s="557"/>
      <c r="R12" s="557"/>
    </row>
    <row r="13" spans="1:18" ht="16.149999999999999" customHeight="1" x14ac:dyDescent="0.35">
      <c r="B13" s="31" t="s">
        <v>2</v>
      </c>
      <c r="C13" s="29"/>
      <c r="D13" s="29"/>
      <c r="E13" s="32" t="s">
        <v>3</v>
      </c>
      <c r="F13" s="29"/>
      <c r="G13" s="29"/>
      <c r="H13" s="29"/>
      <c r="I13" s="29"/>
      <c r="J13" s="30"/>
    </row>
    <row r="14" spans="1:18" ht="16.149999999999999" customHeight="1" x14ac:dyDescent="0.35">
      <c r="B14" s="31"/>
      <c r="C14" s="29"/>
      <c r="D14" s="29"/>
      <c r="E14" s="32"/>
      <c r="F14" s="29"/>
      <c r="G14" s="29"/>
      <c r="H14" s="29"/>
      <c r="I14" s="29"/>
      <c r="J14" s="30"/>
    </row>
    <row r="15" spans="1:18" ht="16.149999999999999" customHeight="1" x14ac:dyDescent="0.35">
      <c r="B15" s="31" t="s">
        <v>302</v>
      </c>
      <c r="C15" s="32"/>
      <c r="D15" s="29"/>
      <c r="E15" s="29"/>
      <c r="F15" s="29"/>
      <c r="G15" s="29"/>
      <c r="H15" s="29"/>
      <c r="I15" s="29"/>
      <c r="J15" s="30"/>
    </row>
    <row r="16" spans="1:18" ht="16.149999999999999" customHeight="1" x14ac:dyDescent="0.35">
      <c r="B16" s="31"/>
      <c r="C16" s="32"/>
      <c r="D16" s="29"/>
      <c r="E16" s="29"/>
      <c r="F16" s="29"/>
      <c r="G16" s="29"/>
      <c r="H16" s="29"/>
      <c r="I16" s="29"/>
      <c r="J16" s="30"/>
    </row>
    <row r="17" spans="2:18" ht="16.149999999999999" customHeight="1" x14ac:dyDescent="0.35">
      <c r="B17" s="31" t="s">
        <v>303</v>
      </c>
      <c r="C17" s="32"/>
      <c r="D17" s="29"/>
      <c r="E17" s="540"/>
      <c r="F17" s="541"/>
      <c r="G17" s="541"/>
      <c r="H17" s="541"/>
      <c r="I17" s="542"/>
      <c r="J17" s="33"/>
    </row>
    <row r="18" spans="2:18" ht="16.149999999999999" customHeight="1" x14ac:dyDescent="0.35">
      <c r="B18" s="31" t="s">
        <v>125</v>
      </c>
      <c r="C18" s="32"/>
      <c r="D18" s="29"/>
      <c r="E18" s="552"/>
      <c r="F18" s="553"/>
      <c r="G18" s="553"/>
      <c r="H18" s="553"/>
      <c r="I18" s="554"/>
      <c r="J18" s="33"/>
    </row>
    <row r="19" spans="2:18" ht="16.149999999999999" customHeight="1" x14ac:dyDescent="0.35">
      <c r="B19" s="31" t="s">
        <v>6</v>
      </c>
      <c r="C19" s="32"/>
      <c r="D19" s="29"/>
      <c r="E19" s="549"/>
      <c r="F19" s="550"/>
      <c r="G19" s="550"/>
      <c r="H19" s="550"/>
      <c r="I19" s="551"/>
      <c r="J19" s="30"/>
    </row>
    <row r="20" spans="2:18" ht="16.149999999999999" customHeight="1" x14ac:dyDescent="0.35">
      <c r="B20" s="31"/>
      <c r="C20" s="32"/>
      <c r="D20" s="29"/>
      <c r="E20" s="34"/>
      <c r="F20" s="29"/>
      <c r="G20" s="29"/>
      <c r="H20" s="29"/>
      <c r="I20" s="29"/>
      <c r="J20" s="30"/>
    </row>
    <row r="21" spans="2:18" ht="16.149999999999999" customHeight="1" x14ac:dyDescent="0.35">
      <c r="B21" s="31" t="s">
        <v>303</v>
      </c>
      <c r="C21" s="32"/>
      <c r="D21" s="29"/>
      <c r="E21" s="556"/>
      <c r="F21" s="556"/>
      <c r="G21" s="556"/>
      <c r="H21" s="556"/>
      <c r="I21" s="556"/>
      <c r="J21" s="30"/>
    </row>
    <row r="22" spans="2:18" ht="16.149999999999999" customHeight="1" x14ac:dyDescent="0.35">
      <c r="B22" s="31" t="s">
        <v>125</v>
      </c>
      <c r="C22" s="32"/>
      <c r="D22" s="29"/>
      <c r="E22" s="559"/>
      <c r="F22" s="559"/>
      <c r="G22" s="559"/>
      <c r="H22" s="559"/>
      <c r="I22" s="559"/>
      <c r="J22" s="30"/>
    </row>
    <row r="23" spans="2:18" ht="16.149999999999999" customHeight="1" x14ac:dyDescent="0.35">
      <c r="B23" s="31" t="s">
        <v>6</v>
      </c>
      <c r="C23" s="32"/>
      <c r="D23" s="29"/>
      <c r="E23" s="555"/>
      <c r="F23" s="555"/>
      <c r="G23" s="555"/>
      <c r="H23" s="555"/>
      <c r="I23" s="555"/>
      <c r="J23" s="30"/>
    </row>
    <row r="24" spans="2:18" ht="16.149999999999999" customHeight="1" x14ac:dyDescent="0.35">
      <c r="B24" s="31"/>
      <c r="C24" s="29"/>
      <c r="D24" s="29"/>
      <c r="E24" s="32"/>
      <c r="F24" s="29"/>
      <c r="G24" s="29"/>
      <c r="H24" s="29"/>
      <c r="I24" s="29"/>
      <c r="J24" s="30"/>
    </row>
    <row r="25" spans="2:18" ht="16.149999999999999" customHeight="1" x14ac:dyDescent="0.35">
      <c r="B25" s="31" t="s">
        <v>89</v>
      </c>
      <c r="C25" s="32"/>
      <c r="D25" s="29"/>
      <c r="E25" s="29"/>
      <c r="F25" s="29"/>
      <c r="G25" s="29"/>
      <c r="H25" s="29"/>
      <c r="I25" s="29"/>
      <c r="J25" s="30"/>
      <c r="L25" s="558" t="s">
        <v>350</v>
      </c>
      <c r="M25" s="558"/>
      <c r="N25" s="558"/>
      <c r="O25" s="558"/>
      <c r="P25" s="558"/>
      <c r="Q25" s="558"/>
      <c r="R25" s="558"/>
    </row>
    <row r="26" spans="2:18" ht="16.149999999999999" customHeight="1" x14ac:dyDescent="0.35">
      <c r="B26" s="31"/>
      <c r="C26" s="32"/>
      <c r="D26" s="29"/>
      <c r="E26" s="29"/>
      <c r="F26" s="29"/>
      <c r="G26" s="29"/>
      <c r="H26" s="29"/>
      <c r="I26" s="29"/>
      <c r="J26" s="30"/>
      <c r="L26" s="558"/>
      <c r="M26" s="558"/>
      <c r="N26" s="558"/>
      <c r="O26" s="558"/>
      <c r="P26" s="558"/>
      <c r="Q26" s="558"/>
      <c r="R26" s="558"/>
    </row>
    <row r="27" spans="2:18" ht="16.149999999999999" customHeight="1" x14ac:dyDescent="0.35">
      <c r="B27" s="31" t="s">
        <v>2</v>
      </c>
      <c r="C27" s="32"/>
      <c r="D27" s="29"/>
      <c r="E27" s="32" t="s">
        <v>3</v>
      </c>
      <c r="F27" s="29"/>
      <c r="G27" s="29"/>
      <c r="H27" s="29"/>
      <c r="I27" s="29"/>
      <c r="J27" s="30"/>
      <c r="L27" s="558"/>
      <c r="M27" s="558"/>
      <c r="N27" s="558"/>
      <c r="O27" s="558"/>
      <c r="P27" s="558"/>
      <c r="Q27" s="558"/>
      <c r="R27" s="558"/>
    </row>
    <row r="28" spans="2:18" ht="16.149999999999999" customHeight="1" x14ac:dyDescent="0.35">
      <c r="B28" s="31"/>
      <c r="C28" s="32"/>
      <c r="D28" s="29"/>
      <c r="E28" s="29"/>
      <c r="F28" s="29"/>
      <c r="G28" s="29"/>
      <c r="H28" s="29"/>
      <c r="I28" s="29"/>
      <c r="J28" s="30"/>
      <c r="L28" s="558"/>
      <c r="M28" s="558"/>
      <c r="N28" s="558"/>
      <c r="O28" s="558"/>
      <c r="P28" s="558"/>
      <c r="Q28" s="558"/>
      <c r="R28" s="558"/>
    </row>
    <row r="29" spans="2:18" ht="16.149999999999999" customHeight="1" x14ac:dyDescent="0.35">
      <c r="B29" s="31" t="s">
        <v>306</v>
      </c>
      <c r="C29" s="32"/>
      <c r="D29" s="29"/>
      <c r="E29" s="29"/>
      <c r="F29" s="29"/>
      <c r="G29" s="29"/>
      <c r="H29" s="29"/>
      <c r="I29" s="29"/>
      <c r="J29" s="30"/>
      <c r="L29" s="558"/>
      <c r="M29" s="558"/>
      <c r="N29" s="558"/>
      <c r="O29" s="558"/>
      <c r="P29" s="558"/>
      <c r="Q29" s="558"/>
      <c r="R29" s="558"/>
    </row>
    <row r="30" spans="2:18" ht="16.149999999999999" customHeight="1" x14ac:dyDescent="0.35">
      <c r="B30" s="31"/>
      <c r="C30" s="32"/>
      <c r="D30" s="29"/>
      <c r="E30" s="29"/>
      <c r="F30" s="29"/>
      <c r="G30" s="29"/>
      <c r="H30" s="29"/>
      <c r="I30" s="29"/>
      <c r="J30" s="30"/>
    </row>
    <row r="31" spans="2:18" ht="16.149999999999999" customHeight="1" x14ac:dyDescent="0.35">
      <c r="B31" s="31" t="s">
        <v>5</v>
      </c>
      <c r="C31" s="32"/>
      <c r="D31" s="29"/>
      <c r="E31" s="540"/>
      <c r="F31" s="541"/>
      <c r="G31" s="541"/>
      <c r="H31" s="541"/>
      <c r="I31" s="542"/>
      <c r="J31" s="33"/>
    </row>
    <row r="32" spans="2:18" ht="16.149999999999999" customHeight="1" x14ac:dyDescent="0.35">
      <c r="B32" s="31" t="s">
        <v>125</v>
      </c>
      <c r="C32" s="32"/>
      <c r="D32" s="29"/>
      <c r="E32" s="552"/>
      <c r="F32" s="553"/>
      <c r="G32" s="553"/>
      <c r="H32" s="553"/>
      <c r="I32" s="554"/>
      <c r="J32" s="33"/>
    </row>
    <row r="33" spans="2:18" ht="16.149999999999999" customHeight="1" x14ac:dyDescent="0.35">
      <c r="B33" s="31" t="s">
        <v>6</v>
      </c>
      <c r="C33" s="32"/>
      <c r="D33" s="29"/>
      <c r="E33" s="594"/>
      <c r="F33" s="595"/>
      <c r="G33" s="595"/>
      <c r="H33" s="595"/>
      <c r="I33" s="596"/>
      <c r="J33" s="30"/>
    </row>
    <row r="34" spans="2:18" ht="16.149999999999999" customHeight="1" x14ac:dyDescent="0.35">
      <c r="B34" s="31"/>
      <c r="C34" s="32"/>
      <c r="D34" s="29"/>
      <c r="E34" s="34"/>
      <c r="F34" s="29"/>
      <c r="G34" s="29"/>
      <c r="H34" s="29"/>
      <c r="I34" s="29"/>
      <c r="J34" s="30"/>
    </row>
    <row r="35" spans="2:18" ht="16.149999999999999" customHeight="1" x14ac:dyDescent="0.35">
      <c r="B35" s="31" t="s">
        <v>5</v>
      </c>
      <c r="C35" s="32"/>
      <c r="D35" s="29"/>
      <c r="E35" s="556"/>
      <c r="F35" s="556"/>
      <c r="G35" s="556"/>
      <c r="H35" s="556"/>
      <c r="I35" s="556"/>
      <c r="J35" s="30"/>
    </row>
    <row r="36" spans="2:18" ht="16.149999999999999" customHeight="1" x14ac:dyDescent="0.35">
      <c r="B36" s="31" t="s">
        <v>125</v>
      </c>
      <c r="C36" s="32"/>
      <c r="D36" s="29"/>
      <c r="E36" s="559"/>
      <c r="F36" s="559"/>
      <c r="G36" s="559"/>
      <c r="H36" s="559"/>
      <c r="I36" s="559"/>
      <c r="J36" s="30"/>
    </row>
    <row r="37" spans="2:18" ht="16.149999999999999" customHeight="1" x14ac:dyDescent="0.35">
      <c r="B37" s="31" t="s">
        <v>6</v>
      </c>
      <c r="C37" s="32"/>
      <c r="D37" s="29"/>
      <c r="E37" s="555"/>
      <c r="F37" s="555"/>
      <c r="G37" s="555"/>
      <c r="H37" s="555"/>
      <c r="I37" s="555"/>
      <c r="J37" s="30"/>
    </row>
    <row r="38" spans="2:18" ht="16.149999999999999" customHeight="1" x14ac:dyDescent="0.35">
      <c r="B38" s="93"/>
      <c r="C38" s="94"/>
      <c r="D38" s="94"/>
      <c r="E38" s="94"/>
      <c r="F38" s="94"/>
      <c r="G38" s="94"/>
      <c r="H38" s="94"/>
      <c r="I38" s="94"/>
      <c r="J38" s="95"/>
    </row>
    <row r="39" spans="2:18" ht="16.149999999999999" customHeight="1" x14ac:dyDescent="0.35">
      <c r="B39" s="31" t="s">
        <v>249</v>
      </c>
      <c r="C39" s="32"/>
      <c r="D39" s="29"/>
      <c r="E39" s="29"/>
      <c r="F39" s="29"/>
      <c r="G39" s="35"/>
      <c r="H39" s="29"/>
      <c r="I39" s="29"/>
      <c r="J39" s="30"/>
    </row>
    <row r="40" spans="2:18" ht="300" customHeight="1" x14ac:dyDescent="0.35">
      <c r="B40" s="588"/>
      <c r="C40" s="589"/>
      <c r="D40" s="589"/>
      <c r="E40" s="589"/>
      <c r="F40" s="589"/>
      <c r="G40" s="589"/>
      <c r="H40" s="589"/>
      <c r="I40" s="590"/>
      <c r="J40" s="92"/>
    </row>
    <row r="41" spans="2:18" ht="16.149999999999999" customHeight="1" x14ac:dyDescent="0.35">
      <c r="B41" s="79" t="e">
        <f>"Enintään 1500 merkkiä ("&amp;TEXT(LEN(N_EUrahoitustieto),"0")&amp;" käytetty)"</f>
        <v>#NAME?</v>
      </c>
      <c r="C41" s="34"/>
      <c r="D41" s="34"/>
      <c r="E41" s="34"/>
      <c r="F41" s="34"/>
      <c r="G41" s="34"/>
      <c r="H41" s="34"/>
      <c r="I41" s="34"/>
      <c r="J41" s="33"/>
    </row>
    <row r="42" spans="2:18" ht="16.149999999999999" customHeight="1" x14ac:dyDescent="0.35">
      <c r="B42" s="82"/>
      <c r="C42" s="86"/>
      <c r="D42" s="86"/>
      <c r="E42" s="86"/>
      <c r="F42" s="86"/>
      <c r="G42" s="86"/>
      <c r="H42" s="86"/>
      <c r="I42" s="86"/>
      <c r="J42" s="87"/>
    </row>
    <row r="43" spans="2:18" ht="15" customHeight="1" x14ac:dyDescent="0.35">
      <c r="B43" s="88" t="s">
        <v>248</v>
      </c>
      <c r="C43" s="89"/>
      <c r="D43" s="90"/>
      <c r="E43" s="90"/>
      <c r="F43" s="90"/>
      <c r="G43" s="90"/>
      <c r="H43" s="90"/>
      <c r="I43" s="90"/>
      <c r="J43" s="91"/>
    </row>
    <row r="44" spans="2:18" ht="15.5" x14ac:dyDescent="0.35">
      <c r="B44" s="568" t="s">
        <v>304</v>
      </c>
      <c r="C44" s="569"/>
      <c r="D44" s="569"/>
      <c r="E44" s="569"/>
      <c r="F44" s="569"/>
      <c r="G44" s="569"/>
      <c r="H44" s="569"/>
      <c r="I44" s="569"/>
      <c r="J44" s="570"/>
      <c r="L44" s="557" t="s">
        <v>322</v>
      </c>
      <c r="M44" s="557"/>
      <c r="N44" s="557"/>
      <c r="O44" s="557"/>
      <c r="P44" s="557"/>
      <c r="Q44" s="557"/>
      <c r="R44" s="557"/>
    </row>
    <row r="45" spans="2:18" ht="15.5" x14ac:dyDescent="0.35">
      <c r="B45" s="568"/>
      <c r="C45" s="569"/>
      <c r="D45" s="569"/>
      <c r="E45" s="569"/>
      <c r="F45" s="569"/>
      <c r="G45" s="569"/>
      <c r="H45" s="569"/>
      <c r="I45" s="569"/>
      <c r="J45" s="570"/>
      <c r="L45" s="557"/>
      <c r="M45" s="557"/>
      <c r="N45" s="557"/>
      <c r="O45" s="557"/>
      <c r="P45" s="557"/>
      <c r="Q45" s="557"/>
      <c r="R45" s="557"/>
    </row>
    <row r="46" spans="2:18" ht="16.149999999999999" customHeight="1" x14ac:dyDescent="0.35">
      <c r="B46" s="31"/>
      <c r="C46" s="32"/>
      <c r="D46" s="29"/>
      <c r="E46" s="29"/>
      <c r="F46" s="29"/>
      <c r="G46" s="29"/>
      <c r="H46" s="29"/>
      <c r="I46" s="29"/>
      <c r="J46" s="30"/>
      <c r="L46" s="557"/>
      <c r="M46" s="557"/>
      <c r="N46" s="557"/>
      <c r="O46" s="557"/>
      <c r="P46" s="557"/>
      <c r="Q46" s="557"/>
      <c r="R46" s="557"/>
    </row>
    <row r="47" spans="2:18" ht="16.149999999999999" customHeight="1" x14ac:dyDescent="0.35">
      <c r="B47" s="31" t="s">
        <v>2</v>
      </c>
      <c r="C47" s="29"/>
      <c r="D47" s="29"/>
      <c r="E47" s="32" t="s">
        <v>3</v>
      </c>
      <c r="F47" s="29"/>
      <c r="G47" s="29"/>
      <c r="H47" s="29"/>
      <c r="I47" s="29"/>
      <c r="J47" s="30"/>
    </row>
    <row r="48" spans="2:18" ht="16.149999999999999" customHeight="1" x14ac:dyDescent="0.35">
      <c r="B48" s="31"/>
      <c r="C48" s="32"/>
      <c r="D48" s="29"/>
      <c r="E48" s="32"/>
      <c r="F48" s="29"/>
      <c r="G48" s="29"/>
      <c r="H48" s="29"/>
      <c r="I48" s="29"/>
      <c r="J48" s="30"/>
    </row>
    <row r="49" spans="2:18" ht="16.149999999999999" customHeight="1" x14ac:dyDescent="0.35">
      <c r="B49" s="36" t="s">
        <v>108</v>
      </c>
      <c r="C49" s="37"/>
      <c r="D49" s="37"/>
      <c r="E49" s="37"/>
      <c r="F49" s="37"/>
      <c r="G49" s="37"/>
      <c r="H49" s="37"/>
      <c r="I49" s="37"/>
      <c r="J49" s="38"/>
      <c r="L49" s="39"/>
    </row>
    <row r="50" spans="2:18" ht="16.149999999999999" customHeight="1" x14ac:dyDescent="0.35">
      <c r="B50" s="40" t="s">
        <v>7</v>
      </c>
      <c r="C50" s="41"/>
      <c r="D50" s="41"/>
      <c r="E50" s="41"/>
      <c r="F50" s="41"/>
      <c r="G50" s="41"/>
      <c r="H50" s="41"/>
      <c r="I50" s="41"/>
      <c r="J50" s="42"/>
    </row>
    <row r="51" spans="2:18" ht="16.149999999999999" customHeight="1" x14ac:dyDescent="0.35">
      <c r="B51" s="564"/>
      <c r="C51" s="565"/>
      <c r="D51" s="565"/>
      <c r="E51" s="565"/>
      <c r="F51" s="565"/>
      <c r="G51" s="565"/>
      <c r="H51" s="565"/>
      <c r="I51" s="566"/>
      <c r="J51" s="43"/>
    </row>
    <row r="52" spans="2:18" ht="16.149999999999999" customHeight="1" x14ac:dyDescent="0.35">
      <c r="B52" s="44" t="s">
        <v>8</v>
      </c>
      <c r="C52" s="34"/>
      <c r="D52" s="34"/>
      <c r="E52" s="34"/>
      <c r="F52" s="34"/>
      <c r="G52" s="34"/>
      <c r="H52" s="34"/>
      <c r="I52" s="34"/>
      <c r="J52" s="43"/>
    </row>
    <row r="53" spans="2:18" ht="16.149999999999999" customHeight="1" x14ac:dyDescent="0.35">
      <c r="B53" s="564"/>
      <c r="C53" s="565"/>
      <c r="D53" s="565"/>
      <c r="E53" s="565"/>
      <c r="F53" s="565"/>
      <c r="G53" s="565"/>
      <c r="H53" s="565"/>
      <c r="I53" s="566"/>
      <c r="J53" s="43"/>
      <c r="M53" s="571" t="s">
        <v>509</v>
      </c>
      <c r="N53" s="571"/>
      <c r="O53" s="571"/>
      <c r="P53" s="571"/>
      <c r="Q53" s="571"/>
      <c r="R53" s="571"/>
    </row>
    <row r="54" spans="2:18" ht="16.149999999999999" customHeight="1" x14ac:dyDescent="0.35">
      <c r="B54" s="508" t="s">
        <v>507</v>
      </c>
      <c r="C54" s="32"/>
      <c r="D54" s="32"/>
      <c r="E54" s="32"/>
      <c r="F54" s="32"/>
      <c r="G54" s="32"/>
      <c r="H54" s="32"/>
      <c r="I54" s="32"/>
      <c r="J54" s="43"/>
      <c r="M54" s="571"/>
      <c r="N54" s="571"/>
      <c r="O54" s="571"/>
      <c r="P54" s="571"/>
      <c r="Q54" s="571"/>
      <c r="R54" s="571"/>
    </row>
    <row r="55" spans="2:18" ht="16.149999999999999" customHeight="1" x14ac:dyDescent="0.35">
      <c r="B55" s="567"/>
      <c r="C55" s="565"/>
      <c r="D55" s="565"/>
      <c r="E55" s="565"/>
      <c r="F55" s="565"/>
      <c r="G55" s="565"/>
      <c r="H55" s="565"/>
      <c r="I55" s="566"/>
      <c r="J55" s="43"/>
      <c r="M55" s="571"/>
      <c r="N55" s="571"/>
      <c r="O55" s="571"/>
      <c r="P55" s="571"/>
      <c r="Q55" s="571"/>
      <c r="R55" s="571"/>
    </row>
    <row r="56" spans="2:18" ht="16.149999999999999" customHeight="1" x14ac:dyDescent="0.35">
      <c r="B56" s="509" t="s">
        <v>508</v>
      </c>
      <c r="C56" s="45"/>
      <c r="D56" s="45"/>
      <c r="E56" s="46"/>
      <c r="F56" s="46"/>
      <c r="G56" s="47"/>
      <c r="H56" s="47"/>
      <c r="I56" s="45"/>
      <c r="J56" s="43"/>
      <c r="M56" s="571"/>
      <c r="N56" s="571"/>
      <c r="O56" s="571"/>
      <c r="P56" s="571"/>
      <c r="Q56" s="571"/>
      <c r="R56" s="571"/>
    </row>
    <row r="57" spans="2:18" ht="16.149999999999999" customHeight="1" x14ac:dyDescent="0.35">
      <c r="B57" s="561"/>
      <c r="C57" s="562"/>
      <c r="D57" s="562"/>
      <c r="E57" s="562"/>
      <c r="F57" s="562"/>
      <c r="G57" s="562"/>
      <c r="H57" s="562"/>
      <c r="I57" s="563"/>
      <c r="J57" s="43"/>
      <c r="M57" s="374"/>
    </row>
    <row r="58" spans="2:18" ht="16.149999999999999" customHeight="1" x14ac:dyDescent="0.35">
      <c r="B58" s="44" t="s">
        <v>90</v>
      </c>
      <c r="C58" s="45"/>
      <c r="D58" s="45"/>
      <c r="E58" s="46"/>
      <c r="F58" s="46"/>
      <c r="G58" s="47"/>
      <c r="H58" s="47"/>
      <c r="I58" s="45"/>
      <c r="J58" s="43"/>
    </row>
    <row r="59" spans="2:18" ht="16.149999999999999" customHeight="1" x14ac:dyDescent="0.35">
      <c r="B59" s="564"/>
      <c r="C59" s="565"/>
      <c r="D59" s="565"/>
      <c r="E59" s="565"/>
      <c r="F59" s="565"/>
      <c r="G59" s="565"/>
      <c r="H59" s="565"/>
      <c r="I59" s="566"/>
      <c r="J59" s="43"/>
    </row>
    <row r="60" spans="2:18" ht="16.149999999999999" customHeight="1" x14ac:dyDescent="0.35">
      <c r="B60" s="44" t="s">
        <v>129</v>
      </c>
      <c r="C60" s="45"/>
      <c r="D60" s="45"/>
      <c r="E60" s="46"/>
      <c r="F60" s="46"/>
      <c r="G60" s="47"/>
      <c r="H60" s="47"/>
      <c r="I60" s="45"/>
      <c r="J60" s="43"/>
    </row>
    <row r="61" spans="2:18" ht="16.149999999999999" customHeight="1" x14ac:dyDescent="0.35">
      <c r="B61" s="556"/>
      <c r="C61" s="556"/>
      <c r="D61" s="556"/>
      <c r="E61" s="556"/>
      <c r="F61" s="46"/>
      <c r="G61" s="47"/>
      <c r="H61" s="47"/>
      <c r="I61" s="45"/>
      <c r="J61" s="43"/>
    </row>
    <row r="62" spans="2:18" ht="16.149999999999999" customHeight="1" x14ac:dyDescent="0.35">
      <c r="B62" s="44" t="s">
        <v>91</v>
      </c>
      <c r="C62" s="45"/>
      <c r="D62" s="45"/>
      <c r="E62" s="46"/>
      <c r="F62" s="46"/>
      <c r="G62" s="46" t="s">
        <v>92</v>
      </c>
      <c r="H62" s="47"/>
      <c r="I62" s="45"/>
      <c r="J62" s="43"/>
    </row>
    <row r="63" spans="2:18" ht="16.149999999999999" customHeight="1" x14ac:dyDescent="0.35">
      <c r="B63" s="579"/>
      <c r="C63" s="580"/>
      <c r="D63" s="580"/>
      <c r="E63" s="581"/>
      <c r="F63" s="34"/>
      <c r="G63" s="564"/>
      <c r="H63" s="565"/>
      <c r="I63" s="566"/>
      <c r="J63" s="43"/>
    </row>
    <row r="64" spans="2:18" ht="16.149999999999999" customHeight="1" x14ac:dyDescent="0.35">
      <c r="B64" s="44" t="s">
        <v>93</v>
      </c>
      <c r="C64" s="45"/>
      <c r="D64" s="45"/>
      <c r="E64" s="46"/>
      <c r="F64" s="46"/>
      <c r="G64" s="48" t="s">
        <v>94</v>
      </c>
      <c r="H64" s="47"/>
      <c r="I64" s="45"/>
      <c r="J64" s="43"/>
    </row>
    <row r="65" spans="2:18" ht="16.149999999999999" customHeight="1" x14ac:dyDescent="0.35">
      <c r="B65" s="585"/>
      <c r="C65" s="586"/>
      <c r="D65" s="586"/>
      <c r="E65" s="587"/>
      <c r="F65" s="34"/>
      <c r="G65" s="588"/>
      <c r="H65" s="589"/>
      <c r="I65" s="590"/>
      <c r="J65" s="43"/>
      <c r="L65" s="572" t="s">
        <v>510</v>
      </c>
      <c r="M65" s="572"/>
      <c r="N65" s="572"/>
      <c r="O65" s="572"/>
      <c r="P65" s="572"/>
      <c r="Q65" s="572"/>
      <c r="R65" s="572"/>
    </row>
    <row r="66" spans="2:18" ht="16.149999999999999" customHeight="1" x14ac:dyDescent="0.35">
      <c r="B66" s="49" t="s">
        <v>119</v>
      </c>
      <c r="C66" s="50"/>
      <c r="D66" s="50"/>
      <c r="E66" s="50"/>
      <c r="F66" s="34"/>
      <c r="G66" s="34"/>
      <c r="H66" s="34"/>
      <c r="I66" s="34"/>
      <c r="J66" s="43"/>
      <c r="L66" s="572"/>
      <c r="M66" s="572"/>
      <c r="N66" s="572"/>
      <c r="O66" s="572"/>
      <c r="P66" s="572"/>
      <c r="Q66" s="572"/>
      <c r="R66" s="572"/>
    </row>
    <row r="67" spans="2:18" ht="16.149999999999999" customHeight="1" x14ac:dyDescent="0.35">
      <c r="B67" s="591"/>
      <c r="C67" s="592"/>
      <c r="D67" s="592"/>
      <c r="E67" s="593"/>
      <c r="F67" s="34"/>
      <c r="G67" s="34"/>
      <c r="H67" s="34"/>
      <c r="I67" s="34"/>
      <c r="J67" s="43"/>
      <c r="L67" s="572"/>
      <c r="M67" s="572"/>
      <c r="N67" s="572"/>
      <c r="O67" s="572"/>
      <c r="P67" s="572"/>
      <c r="Q67" s="572"/>
      <c r="R67" s="572"/>
    </row>
    <row r="68" spans="2:18" ht="16.149999999999999" customHeight="1" x14ac:dyDescent="0.35">
      <c r="B68" s="44" t="s">
        <v>171</v>
      </c>
      <c r="C68" s="45"/>
      <c r="D68" s="45"/>
      <c r="E68" s="46"/>
      <c r="F68" s="46"/>
      <c r="G68" s="47"/>
      <c r="H68" s="47"/>
      <c r="I68" s="45"/>
      <c r="J68" s="43"/>
      <c r="L68" s="572"/>
      <c r="M68" s="572"/>
      <c r="N68" s="572"/>
      <c r="O68" s="572"/>
      <c r="P68" s="572"/>
      <c r="Q68" s="572"/>
      <c r="R68" s="572"/>
    </row>
    <row r="69" spans="2:18" s="18" customFormat="1" ht="16.149999999999999" customHeight="1" x14ac:dyDescent="0.35">
      <c r="B69" s="564"/>
      <c r="C69" s="565"/>
      <c r="D69" s="565"/>
      <c r="E69" s="565"/>
      <c r="F69" s="565"/>
      <c r="G69" s="565"/>
      <c r="H69" s="565"/>
      <c r="I69" s="566"/>
      <c r="J69" s="43"/>
      <c r="L69" s="560" t="s">
        <v>352</v>
      </c>
      <c r="M69" s="560"/>
      <c r="N69" s="560"/>
      <c r="O69" s="560"/>
      <c r="P69" s="560"/>
      <c r="Q69" s="560"/>
      <c r="R69" s="560"/>
    </row>
    <row r="70" spans="2:18" s="18" customFormat="1" ht="16.149999999999999" customHeight="1" x14ac:dyDescent="0.35">
      <c r="B70" s="44" t="s">
        <v>172</v>
      </c>
      <c r="C70" s="45"/>
      <c r="D70" s="45"/>
      <c r="E70" s="46"/>
      <c r="F70" s="46" t="s">
        <v>173</v>
      </c>
      <c r="G70" s="47"/>
      <c r="H70" s="47"/>
      <c r="I70" s="45"/>
      <c r="J70" s="43"/>
      <c r="L70" s="560"/>
      <c r="M70" s="560"/>
      <c r="N70" s="560"/>
      <c r="O70" s="560"/>
      <c r="P70" s="560"/>
      <c r="Q70" s="560"/>
      <c r="R70" s="560"/>
    </row>
    <row r="71" spans="2:18" s="18" customFormat="1" ht="16.149999999999999" customHeight="1" x14ac:dyDescent="0.35">
      <c r="B71" s="579"/>
      <c r="C71" s="580"/>
      <c r="D71" s="581"/>
      <c r="E71" s="46"/>
      <c r="F71" s="582"/>
      <c r="G71" s="583"/>
      <c r="H71" s="583"/>
      <c r="I71" s="584"/>
      <c r="J71" s="43"/>
      <c r="L71" s="560"/>
      <c r="M71" s="560"/>
      <c r="N71" s="560"/>
      <c r="O71" s="560"/>
      <c r="P71" s="560"/>
      <c r="Q71" s="560"/>
      <c r="R71" s="560"/>
    </row>
    <row r="72" spans="2:18" s="18" customFormat="1" ht="16.149999999999999" customHeight="1" x14ac:dyDescent="0.35">
      <c r="B72" s="44"/>
      <c r="C72" s="45"/>
      <c r="D72" s="45"/>
      <c r="E72" s="46"/>
      <c r="F72" s="46"/>
      <c r="G72" s="47"/>
      <c r="H72" s="47"/>
      <c r="I72" s="45"/>
      <c r="J72" s="43"/>
      <c r="L72" s="560"/>
      <c r="M72" s="560"/>
      <c r="N72" s="560"/>
      <c r="O72" s="560"/>
      <c r="P72" s="560"/>
      <c r="Q72" s="560"/>
      <c r="R72" s="560"/>
    </row>
    <row r="73" spans="2:18" s="18" customFormat="1" ht="34.15" customHeight="1" x14ac:dyDescent="0.35">
      <c r="B73" s="44" t="s">
        <v>95</v>
      </c>
      <c r="C73" s="45"/>
      <c r="D73" s="45"/>
      <c r="E73" s="46"/>
      <c r="F73" s="46"/>
      <c r="G73" s="47"/>
      <c r="H73" s="47"/>
      <c r="I73" s="45"/>
      <c r="J73" s="43"/>
      <c r="L73" s="560"/>
      <c r="M73" s="560"/>
      <c r="N73" s="560"/>
      <c r="O73" s="560"/>
      <c r="P73" s="560"/>
      <c r="Q73" s="560"/>
      <c r="R73" s="560"/>
    </row>
    <row r="74" spans="2:18" s="18" customFormat="1" ht="16.149999999999999" customHeight="1" x14ac:dyDescent="0.35">
      <c r="B74" s="44"/>
      <c r="C74" s="45"/>
      <c r="D74" s="45"/>
      <c r="E74" s="46"/>
      <c r="F74" s="46"/>
      <c r="G74" s="47"/>
      <c r="H74" s="47"/>
      <c r="I74" s="45"/>
      <c r="J74" s="43"/>
      <c r="L74" s="269" t="s">
        <v>323</v>
      </c>
      <c r="M74" s="269"/>
      <c r="N74" s="269"/>
      <c r="O74" s="269"/>
      <c r="P74" s="269"/>
      <c r="Q74" s="269"/>
      <c r="R74" s="269"/>
    </row>
    <row r="75" spans="2:18" s="18" customFormat="1" ht="16.149999999999999" customHeight="1" x14ac:dyDescent="0.35">
      <c r="B75" s="31" t="s">
        <v>2</v>
      </c>
      <c r="C75" s="45"/>
      <c r="D75" s="45"/>
      <c r="E75" s="47" t="s">
        <v>3</v>
      </c>
      <c r="F75" s="46"/>
      <c r="G75" s="47"/>
      <c r="H75" s="47"/>
      <c r="I75" s="45"/>
      <c r="J75" s="43"/>
      <c r="L75" s="269"/>
      <c r="M75" s="269"/>
      <c r="N75" s="269"/>
      <c r="O75" s="269"/>
      <c r="P75" s="269"/>
      <c r="Q75" s="269"/>
      <c r="R75" s="269"/>
    </row>
    <row r="76" spans="2:18" s="18" customFormat="1" ht="30" customHeight="1" x14ac:dyDescent="0.35">
      <c r="B76" s="31"/>
      <c r="C76" s="45"/>
      <c r="D76" s="45"/>
      <c r="E76" s="32"/>
      <c r="F76" s="46"/>
      <c r="G76" s="47"/>
      <c r="H76" s="47"/>
      <c r="I76" s="45"/>
      <c r="J76" s="43"/>
      <c r="L76" s="269"/>
      <c r="M76" s="269"/>
      <c r="N76" s="269"/>
      <c r="O76" s="269"/>
      <c r="P76" s="269"/>
      <c r="Q76" s="269"/>
      <c r="R76" s="269"/>
    </row>
    <row r="77" spans="2:18" s="18" customFormat="1" ht="16.149999999999999" customHeight="1" x14ac:dyDescent="0.35">
      <c r="B77" s="31" t="s">
        <v>174</v>
      </c>
      <c r="C77" s="45"/>
      <c r="D77" s="45"/>
      <c r="E77" s="32"/>
      <c r="F77" s="46"/>
      <c r="G77" s="47"/>
      <c r="H77" s="47"/>
      <c r="I77" s="45"/>
      <c r="J77" s="43"/>
      <c r="L77" s="572" t="s">
        <v>351</v>
      </c>
      <c r="M77" s="572"/>
      <c r="N77" s="572"/>
      <c r="O77" s="572"/>
      <c r="P77" s="572"/>
      <c r="Q77" s="572"/>
      <c r="R77" s="572"/>
    </row>
    <row r="78" spans="2:18" s="18" customFormat="1" ht="16.149999999999999" customHeight="1" x14ac:dyDescent="0.35">
      <c r="B78" s="564"/>
      <c r="C78" s="565"/>
      <c r="D78" s="565"/>
      <c r="E78" s="565"/>
      <c r="F78" s="565"/>
      <c r="G78" s="565"/>
      <c r="H78" s="565"/>
      <c r="I78" s="566"/>
      <c r="J78" s="43"/>
      <c r="L78" s="572"/>
      <c r="M78" s="572"/>
      <c r="N78" s="572"/>
      <c r="O78" s="572"/>
      <c r="P78" s="572"/>
      <c r="Q78" s="572"/>
      <c r="R78" s="572"/>
    </row>
    <row r="79" spans="2:18" s="18" customFormat="1" ht="16.149999999999999" customHeight="1" x14ac:dyDescent="0.35">
      <c r="B79" s="31" t="s">
        <v>175</v>
      </c>
      <c r="C79" s="45"/>
      <c r="D79" s="45"/>
      <c r="E79" s="32"/>
      <c r="F79" s="46" t="s">
        <v>176</v>
      </c>
      <c r="G79" s="47"/>
      <c r="H79" s="47"/>
      <c r="I79" s="45"/>
      <c r="J79" s="43"/>
      <c r="L79" s="572"/>
      <c r="M79" s="572"/>
      <c r="N79" s="572"/>
      <c r="O79" s="572"/>
      <c r="P79" s="572"/>
      <c r="Q79" s="572"/>
      <c r="R79" s="572"/>
    </row>
    <row r="80" spans="2:18" s="52" customFormat="1" ht="16.149999999999999" customHeight="1" x14ac:dyDescent="0.35">
      <c r="B80" s="579"/>
      <c r="C80" s="580"/>
      <c r="D80" s="581"/>
      <c r="E80" s="32"/>
      <c r="F80" s="582"/>
      <c r="G80" s="583"/>
      <c r="H80" s="583"/>
      <c r="I80" s="584"/>
      <c r="J80" s="53"/>
      <c r="K80" s="377"/>
      <c r="L80" s="572"/>
      <c r="M80" s="572"/>
      <c r="N80" s="572"/>
      <c r="O80" s="572"/>
      <c r="P80" s="572"/>
      <c r="Q80" s="572"/>
      <c r="R80" s="572"/>
    </row>
    <row r="81" spans="2:20" ht="16.149999999999999" customHeight="1" x14ac:dyDescent="0.35">
      <c r="B81" s="31"/>
      <c r="C81" s="45"/>
      <c r="D81" s="45"/>
      <c r="E81" s="32"/>
      <c r="F81" s="46"/>
      <c r="G81" s="47"/>
      <c r="H81" s="47"/>
      <c r="I81" s="45"/>
      <c r="J81" s="43"/>
      <c r="K81" s="140"/>
      <c r="L81" s="572"/>
      <c r="M81" s="572"/>
      <c r="N81" s="572"/>
      <c r="O81" s="572"/>
      <c r="P81" s="572"/>
      <c r="Q81" s="572"/>
      <c r="R81" s="572"/>
    </row>
    <row r="82" spans="2:20" ht="16.149999999999999" customHeight="1" x14ac:dyDescent="0.35">
      <c r="B82" s="31" t="s">
        <v>95</v>
      </c>
      <c r="C82" s="45"/>
      <c r="D82" s="45"/>
      <c r="E82" s="32"/>
      <c r="F82" s="46"/>
      <c r="G82" s="47"/>
      <c r="H82" s="47"/>
      <c r="I82" s="45"/>
      <c r="J82" s="54"/>
      <c r="K82" s="140"/>
      <c r="L82" s="572"/>
      <c r="M82" s="572"/>
      <c r="N82" s="572"/>
      <c r="O82" s="572"/>
      <c r="P82" s="572"/>
      <c r="Q82" s="572"/>
      <c r="R82" s="572"/>
    </row>
    <row r="83" spans="2:20" ht="16.149999999999999" customHeight="1" x14ac:dyDescent="0.35">
      <c r="B83" s="31"/>
      <c r="C83" s="45"/>
      <c r="D83" s="45"/>
      <c r="E83" s="32"/>
      <c r="F83" s="46"/>
      <c r="G83" s="47"/>
      <c r="H83" s="47"/>
      <c r="I83" s="45"/>
      <c r="J83" s="54"/>
      <c r="K83" s="140"/>
      <c r="L83" s="572"/>
      <c r="M83" s="572"/>
      <c r="N83" s="572"/>
      <c r="O83" s="572"/>
      <c r="P83" s="572"/>
      <c r="Q83" s="572"/>
      <c r="R83" s="572"/>
    </row>
    <row r="84" spans="2:20" ht="16.149999999999999" customHeight="1" x14ac:dyDescent="0.35">
      <c r="B84" s="31" t="s">
        <v>2</v>
      </c>
      <c r="C84" s="45"/>
      <c r="D84" s="45"/>
      <c r="E84" s="47" t="s">
        <v>3</v>
      </c>
      <c r="F84" s="55"/>
      <c r="G84" s="47"/>
      <c r="H84" s="47"/>
      <c r="I84" s="45"/>
      <c r="J84" s="54"/>
      <c r="K84" s="140"/>
      <c r="L84" s="572"/>
      <c r="M84" s="572"/>
      <c r="N84" s="572"/>
      <c r="O84" s="572"/>
      <c r="P84" s="572"/>
      <c r="Q84" s="572"/>
      <c r="R84" s="572"/>
    </row>
    <row r="85" spans="2:20" ht="16.149999999999999" customHeight="1" x14ac:dyDescent="0.35">
      <c r="B85" s="56"/>
      <c r="C85" s="57"/>
      <c r="D85" s="57"/>
      <c r="E85" s="58"/>
      <c r="F85" s="58"/>
      <c r="G85" s="59"/>
      <c r="H85" s="59"/>
      <c r="I85" s="57"/>
      <c r="J85" s="60"/>
    </row>
    <row r="86" spans="2:20" ht="16.149999999999999" customHeight="1" x14ac:dyDescent="0.35">
      <c r="B86" s="61" t="s">
        <v>337</v>
      </c>
      <c r="C86" s="62"/>
      <c r="D86" s="63"/>
      <c r="E86" s="63"/>
      <c r="F86" s="63"/>
      <c r="G86" s="63"/>
      <c r="H86" s="63"/>
      <c r="I86" s="63"/>
      <c r="J86" s="64"/>
      <c r="L86" s="602"/>
      <c r="M86" s="603"/>
      <c r="N86" s="603"/>
      <c r="O86" s="603"/>
      <c r="P86" s="603"/>
      <c r="Q86" s="603"/>
      <c r="R86" s="603"/>
      <c r="S86" s="140"/>
      <c r="T86" s="140"/>
    </row>
    <row r="87" spans="2:20" ht="16.149999999999999" customHeight="1" x14ac:dyDescent="0.35">
      <c r="B87" s="573" t="s">
        <v>314</v>
      </c>
      <c r="C87" s="574"/>
      <c r="D87" s="574"/>
      <c r="E87" s="574"/>
      <c r="F87" s="574"/>
      <c r="G87" s="574"/>
      <c r="H87" s="574"/>
      <c r="I87" s="574"/>
      <c r="J87" s="575"/>
      <c r="L87" s="603"/>
      <c r="M87" s="603"/>
      <c r="N87" s="603"/>
      <c r="O87" s="603"/>
      <c r="P87" s="603"/>
      <c r="Q87" s="603"/>
      <c r="R87" s="603"/>
      <c r="S87" s="378"/>
      <c r="T87" s="140"/>
    </row>
    <row r="88" spans="2:20" ht="16.149999999999999" customHeight="1" x14ac:dyDescent="0.35">
      <c r="B88" s="573"/>
      <c r="C88" s="574"/>
      <c r="D88" s="574"/>
      <c r="E88" s="574"/>
      <c r="F88" s="574"/>
      <c r="G88" s="574"/>
      <c r="H88" s="574"/>
      <c r="I88" s="574"/>
      <c r="J88" s="575"/>
      <c r="L88" s="603"/>
      <c r="M88" s="603"/>
      <c r="N88" s="603"/>
      <c r="O88" s="603"/>
      <c r="P88" s="603"/>
      <c r="Q88" s="603"/>
      <c r="R88" s="603"/>
      <c r="S88" s="378"/>
      <c r="T88" s="140"/>
    </row>
    <row r="89" spans="2:20" ht="16.149999999999999" customHeight="1" x14ac:dyDescent="0.35">
      <c r="B89" s="65"/>
      <c r="C89" s="66"/>
      <c r="D89" s="66"/>
      <c r="E89" s="66"/>
      <c r="F89" s="66"/>
      <c r="G89" s="66"/>
      <c r="H89" s="66"/>
      <c r="I89" s="66"/>
      <c r="J89" s="54"/>
      <c r="L89" s="603"/>
      <c r="M89" s="603"/>
      <c r="N89" s="603"/>
      <c r="O89" s="603"/>
      <c r="P89" s="603"/>
      <c r="Q89" s="603"/>
      <c r="R89" s="603"/>
      <c r="S89" s="378"/>
      <c r="T89" s="140"/>
    </row>
    <row r="90" spans="2:20" ht="16.149999999999999" customHeight="1" x14ac:dyDescent="0.35">
      <c r="B90" s="31" t="s">
        <v>2</v>
      </c>
      <c r="C90" s="45"/>
      <c r="D90" s="45"/>
      <c r="E90" s="47" t="s">
        <v>3</v>
      </c>
      <c r="F90" s="55"/>
      <c r="G90" s="47"/>
      <c r="H90" s="68"/>
      <c r="I90" s="45"/>
      <c r="J90" s="54"/>
      <c r="L90" s="603"/>
      <c r="M90" s="603"/>
      <c r="N90" s="603"/>
      <c r="O90" s="603"/>
      <c r="P90" s="603"/>
      <c r="Q90" s="603"/>
      <c r="R90" s="603"/>
      <c r="S90" s="378"/>
      <c r="T90" s="140"/>
    </row>
    <row r="91" spans="2:20" ht="16.149999999999999" customHeight="1" x14ac:dyDescent="0.35">
      <c r="B91" s="31"/>
      <c r="C91" s="45"/>
      <c r="D91" s="45"/>
      <c r="E91" s="32"/>
      <c r="F91" s="55"/>
      <c r="G91" s="47"/>
      <c r="H91" s="47"/>
      <c r="I91" s="45"/>
      <c r="J91" s="54"/>
      <c r="L91" s="603"/>
      <c r="M91" s="603"/>
      <c r="N91" s="603"/>
      <c r="O91" s="603"/>
      <c r="P91" s="603"/>
      <c r="Q91" s="603"/>
      <c r="R91" s="603"/>
      <c r="S91" s="378"/>
      <c r="T91" s="140"/>
    </row>
    <row r="92" spans="2:20" ht="16.149999999999999" customHeight="1" x14ac:dyDescent="0.35">
      <c r="B92" s="604" t="s">
        <v>511</v>
      </c>
      <c r="C92" s="605"/>
      <c r="D92" s="605"/>
      <c r="E92" s="605"/>
      <c r="F92" s="605"/>
      <c r="G92" s="605"/>
      <c r="H92" s="605"/>
      <c r="I92" s="605"/>
      <c r="J92" s="606"/>
      <c r="L92" s="378"/>
      <c r="M92" s="378"/>
      <c r="N92" s="378"/>
      <c r="O92" s="378"/>
      <c r="P92" s="378"/>
      <c r="Q92" s="378"/>
      <c r="R92" s="378"/>
      <c r="S92" s="378"/>
      <c r="T92" s="140"/>
    </row>
    <row r="93" spans="2:20" ht="16.149999999999999" customHeight="1" x14ac:dyDescent="0.35">
      <c r="B93" s="599" t="s">
        <v>319</v>
      </c>
      <c r="C93" s="600"/>
      <c r="D93" s="600"/>
      <c r="E93" s="600"/>
      <c r="F93" s="600"/>
      <c r="G93" s="600"/>
      <c r="H93" s="600"/>
      <c r="I93" s="600"/>
      <c r="J93" s="601"/>
      <c r="L93" s="598" t="s">
        <v>521</v>
      </c>
      <c r="M93" s="598"/>
      <c r="N93" s="598"/>
      <c r="O93" s="598"/>
      <c r="P93" s="598"/>
      <c r="Q93" s="598"/>
      <c r="R93" s="598"/>
      <c r="S93" s="378"/>
      <c r="T93" s="140"/>
    </row>
    <row r="94" spans="2:20" ht="16.149999999999999" customHeight="1" x14ac:dyDescent="0.35">
      <c r="B94" s="599"/>
      <c r="C94" s="600"/>
      <c r="D94" s="600"/>
      <c r="E94" s="600"/>
      <c r="F94" s="600"/>
      <c r="G94" s="600"/>
      <c r="H94" s="600"/>
      <c r="I94" s="600"/>
      <c r="J94" s="601"/>
      <c r="L94" s="598"/>
      <c r="M94" s="598"/>
      <c r="N94" s="598"/>
      <c r="O94" s="598"/>
      <c r="P94" s="598"/>
      <c r="Q94" s="598"/>
      <c r="R94" s="598"/>
      <c r="S94" s="378"/>
      <c r="T94" s="140"/>
    </row>
    <row r="95" spans="2:20" ht="16.149999999999999" customHeight="1" x14ac:dyDescent="0.35">
      <c r="B95" s="599"/>
      <c r="C95" s="600"/>
      <c r="D95" s="600"/>
      <c r="E95" s="600"/>
      <c r="F95" s="600"/>
      <c r="G95" s="600"/>
      <c r="H95" s="600"/>
      <c r="I95" s="600"/>
      <c r="J95" s="601"/>
      <c r="L95" s="598"/>
      <c r="M95" s="598"/>
      <c r="N95" s="598"/>
      <c r="O95" s="598"/>
      <c r="P95" s="598"/>
      <c r="Q95" s="598"/>
      <c r="R95" s="598"/>
      <c r="S95" s="378"/>
      <c r="T95" s="140"/>
    </row>
    <row r="96" spans="2:20" ht="36" customHeight="1" x14ac:dyDescent="0.35">
      <c r="B96" s="599"/>
      <c r="C96" s="600"/>
      <c r="D96" s="600"/>
      <c r="E96" s="600"/>
      <c r="F96" s="600"/>
      <c r="G96" s="600"/>
      <c r="H96" s="600"/>
      <c r="I96" s="600"/>
      <c r="J96" s="601"/>
      <c r="L96" s="598"/>
      <c r="M96" s="598"/>
      <c r="N96" s="598"/>
      <c r="O96" s="598"/>
      <c r="P96" s="598"/>
      <c r="Q96" s="598"/>
      <c r="R96" s="598"/>
      <c r="S96" s="378"/>
      <c r="T96" s="140"/>
    </row>
    <row r="97" spans="2:20" ht="27.5" customHeight="1" x14ac:dyDescent="0.35">
      <c r="B97" s="69"/>
      <c r="C97" s="70"/>
      <c r="D97" s="70"/>
      <c r="E97" s="70"/>
      <c r="F97" s="70"/>
      <c r="G97" s="70"/>
      <c r="H97" s="70"/>
      <c r="I97" s="70"/>
      <c r="J97" s="71"/>
      <c r="L97" s="598"/>
      <c r="M97" s="598"/>
      <c r="N97" s="598"/>
      <c r="O97" s="598"/>
      <c r="P97" s="598"/>
      <c r="Q97" s="598"/>
      <c r="R97" s="598"/>
      <c r="S97" s="378"/>
      <c r="T97" s="140"/>
    </row>
    <row r="98" spans="2:20" ht="16.149999999999999" customHeight="1" x14ac:dyDescent="0.35">
      <c r="B98" s="69" t="s">
        <v>167</v>
      </c>
      <c r="C98" s="70"/>
      <c r="D98" s="70"/>
      <c r="E98" s="70"/>
      <c r="F98" s="70"/>
      <c r="G98" s="70"/>
      <c r="H98" s="70"/>
      <c r="I98" s="70"/>
      <c r="J98" s="71"/>
      <c r="L98" s="598"/>
      <c r="M98" s="598"/>
      <c r="N98" s="598"/>
      <c r="O98" s="598"/>
      <c r="P98" s="598"/>
      <c r="Q98" s="598"/>
      <c r="R98" s="598"/>
      <c r="S98" s="378"/>
      <c r="T98" s="140"/>
    </row>
    <row r="99" spans="2:20" ht="16.149999999999999" customHeight="1" x14ac:dyDescent="0.35">
      <c r="B99" s="576"/>
      <c r="C99" s="577"/>
      <c r="D99" s="577"/>
      <c r="E99" s="577"/>
      <c r="F99" s="577"/>
      <c r="G99" s="577"/>
      <c r="H99" s="577"/>
      <c r="I99" s="578"/>
      <c r="J99" s="54"/>
      <c r="L99" s="598"/>
      <c r="M99" s="598"/>
      <c r="N99" s="598"/>
      <c r="O99" s="598"/>
      <c r="P99" s="598"/>
      <c r="Q99" s="598"/>
      <c r="R99" s="598"/>
      <c r="T99" s="140"/>
    </row>
    <row r="100" spans="2:20" ht="16.149999999999999" customHeight="1" x14ac:dyDescent="0.35">
      <c r="B100" s="84" t="s">
        <v>525</v>
      </c>
      <c r="C100" s="297"/>
      <c r="D100" s="297"/>
      <c r="E100" s="297"/>
      <c r="F100" s="297"/>
      <c r="G100" s="297"/>
      <c r="H100" s="297"/>
      <c r="I100" s="297"/>
      <c r="J100" s="72"/>
      <c r="T100" s="140"/>
    </row>
    <row r="101" spans="2:20" ht="16.149999999999999" customHeight="1" x14ac:dyDescent="0.35">
      <c r="B101" s="576"/>
      <c r="C101" s="577"/>
      <c r="D101" s="578"/>
      <c r="E101" s="297"/>
      <c r="F101" s="297"/>
      <c r="G101" s="297"/>
      <c r="H101" s="297"/>
      <c r="I101" s="297"/>
      <c r="J101" s="54"/>
      <c r="T101" s="140"/>
    </row>
    <row r="102" spans="2:20" ht="16.149999999999999" customHeight="1" x14ac:dyDescent="0.35">
      <c r="B102" s="327" t="s">
        <v>167</v>
      </c>
      <c r="C102" s="328"/>
      <c r="D102" s="328"/>
      <c r="E102" s="328"/>
      <c r="F102" s="328"/>
      <c r="G102" s="328"/>
      <c r="H102" s="328"/>
      <c r="I102" s="328"/>
      <c r="J102" s="54"/>
      <c r="T102" s="140"/>
    </row>
    <row r="103" spans="2:20" ht="16.149999999999999" customHeight="1" x14ac:dyDescent="0.35">
      <c r="B103" s="576"/>
      <c r="C103" s="577"/>
      <c r="D103" s="577"/>
      <c r="E103" s="577"/>
      <c r="F103" s="577"/>
      <c r="G103" s="577"/>
      <c r="H103" s="577"/>
      <c r="I103" s="578"/>
      <c r="J103" s="54"/>
      <c r="T103" s="140"/>
    </row>
    <row r="104" spans="2:20" ht="16.149999999999999" customHeight="1" x14ac:dyDescent="0.35">
      <c r="B104" s="84" t="s">
        <v>525</v>
      </c>
      <c r="C104" s="297"/>
      <c r="D104" s="297"/>
      <c r="E104" s="297"/>
      <c r="F104" s="297"/>
      <c r="G104" s="297"/>
      <c r="H104" s="297"/>
      <c r="I104" s="297"/>
      <c r="J104" s="54"/>
      <c r="T104" s="140"/>
    </row>
    <row r="105" spans="2:20" ht="16.149999999999999" customHeight="1" x14ac:dyDescent="0.35">
      <c r="B105" s="576"/>
      <c r="C105" s="577"/>
      <c r="D105" s="578"/>
      <c r="E105" s="297"/>
      <c r="F105" s="297"/>
      <c r="G105" s="297"/>
      <c r="H105" s="297"/>
      <c r="I105" s="297"/>
      <c r="J105" s="54"/>
      <c r="T105" s="140"/>
    </row>
    <row r="106" spans="2:20" ht="16.149999999999999" customHeight="1" x14ac:dyDescent="0.35">
      <c r="B106" s="327" t="s">
        <v>167</v>
      </c>
      <c r="C106" s="328"/>
      <c r="D106" s="328"/>
      <c r="E106" s="328"/>
      <c r="F106" s="328"/>
      <c r="G106" s="328"/>
      <c r="H106" s="328"/>
      <c r="I106" s="328"/>
      <c r="J106" s="54"/>
      <c r="T106" s="140"/>
    </row>
    <row r="107" spans="2:20" ht="16.149999999999999" customHeight="1" x14ac:dyDescent="0.35">
      <c r="B107" s="576"/>
      <c r="C107" s="577"/>
      <c r="D107" s="577"/>
      <c r="E107" s="577"/>
      <c r="F107" s="577"/>
      <c r="G107" s="577"/>
      <c r="H107" s="577"/>
      <c r="I107" s="578"/>
      <c r="J107" s="54"/>
      <c r="T107" s="140"/>
    </row>
    <row r="108" spans="2:20" ht="16.149999999999999" customHeight="1" x14ac:dyDescent="0.35">
      <c r="B108" s="84" t="s">
        <v>525</v>
      </c>
      <c r="C108" s="297"/>
      <c r="D108" s="297"/>
      <c r="E108" s="297"/>
      <c r="F108" s="297"/>
      <c r="G108" s="297"/>
      <c r="H108" s="297"/>
      <c r="I108" s="297"/>
      <c r="J108" s="54"/>
      <c r="T108" s="140"/>
    </row>
    <row r="109" spans="2:20" ht="16.149999999999999" customHeight="1" x14ac:dyDescent="0.35">
      <c r="B109" s="576"/>
      <c r="C109" s="577"/>
      <c r="D109" s="578"/>
      <c r="E109" s="297"/>
      <c r="F109" s="297"/>
      <c r="G109" s="297"/>
      <c r="H109" s="297"/>
      <c r="I109" s="297"/>
      <c r="J109" s="54"/>
      <c r="T109" s="140"/>
    </row>
    <row r="110" spans="2:20" ht="16.149999999999999" customHeight="1" x14ac:dyDescent="0.35">
      <c r="B110" s="73"/>
      <c r="C110" s="74"/>
      <c r="D110" s="74"/>
      <c r="E110" s="74"/>
      <c r="F110" s="74"/>
      <c r="G110" s="74"/>
      <c r="H110" s="74"/>
      <c r="I110" s="75"/>
      <c r="J110" s="60"/>
      <c r="T110" s="140"/>
    </row>
    <row r="111" spans="2:20" ht="16.149999999999999" customHeight="1" x14ac:dyDescent="0.35">
      <c r="B111" s="61" t="s">
        <v>9</v>
      </c>
      <c r="C111" s="63"/>
      <c r="D111" s="63"/>
      <c r="E111" s="63"/>
      <c r="F111" s="63"/>
      <c r="G111" s="63"/>
      <c r="H111" s="63"/>
      <c r="I111" s="63"/>
      <c r="J111" s="76"/>
      <c r="L111" s="77"/>
    </row>
    <row r="112" spans="2:20" ht="16.149999999999999" customHeight="1" x14ac:dyDescent="0.35">
      <c r="B112" s="78"/>
      <c r="C112" s="66"/>
      <c r="D112" s="66"/>
      <c r="E112" s="66"/>
      <c r="F112" s="66"/>
      <c r="G112" s="66"/>
      <c r="H112" s="66"/>
      <c r="I112" s="66"/>
      <c r="J112" s="54"/>
    </row>
    <row r="113" spans="2:18" ht="16.149999999999999" customHeight="1" x14ac:dyDescent="0.35">
      <c r="B113" s="65" t="s">
        <v>150</v>
      </c>
      <c r="C113" s="66"/>
      <c r="D113" s="66"/>
      <c r="E113" s="66"/>
      <c r="F113" s="67"/>
      <c r="G113" s="66"/>
      <c r="H113" s="66"/>
      <c r="I113" s="66"/>
      <c r="J113" s="54"/>
      <c r="L113" s="24" t="s">
        <v>11</v>
      </c>
      <c r="M113" s="24"/>
      <c r="N113" s="24"/>
      <c r="O113" s="24"/>
      <c r="P113" s="24"/>
      <c r="Q113" s="24"/>
      <c r="R113" s="24"/>
    </row>
    <row r="114" spans="2:18" ht="16.149999999999999" customHeight="1" x14ac:dyDescent="0.35">
      <c r="B114" s="373" t="s">
        <v>312</v>
      </c>
      <c r="C114" s="66"/>
      <c r="D114" s="66"/>
      <c r="E114" s="66"/>
      <c r="F114" s="66"/>
      <c r="G114" s="66"/>
      <c r="H114" s="68"/>
      <c r="I114" s="66"/>
      <c r="J114" s="54"/>
      <c r="L114" s="597" t="s">
        <v>12</v>
      </c>
      <c r="M114" s="597"/>
      <c r="N114" s="597"/>
      <c r="O114" s="597"/>
      <c r="P114" s="597"/>
      <c r="Q114" s="597"/>
      <c r="R114" s="597"/>
    </row>
    <row r="115" spans="2:18" ht="16.149999999999999" customHeight="1" x14ac:dyDescent="0.35">
      <c r="B115" s="31" t="s">
        <v>2</v>
      </c>
      <c r="C115" s="45"/>
      <c r="D115" s="45"/>
      <c r="E115" s="47" t="s">
        <v>3</v>
      </c>
      <c r="F115" s="55"/>
      <c r="G115" s="66"/>
      <c r="H115" s="68"/>
      <c r="I115" s="66"/>
      <c r="J115" s="54"/>
      <c r="L115" s="597"/>
      <c r="M115" s="597"/>
      <c r="N115" s="597"/>
      <c r="O115" s="597"/>
      <c r="P115" s="597"/>
      <c r="Q115" s="597"/>
      <c r="R115" s="597"/>
    </row>
    <row r="116" spans="2:18" ht="16.149999999999999" customHeight="1" x14ac:dyDescent="0.35">
      <c r="B116" s="65"/>
      <c r="C116" s="66"/>
      <c r="D116" s="66"/>
      <c r="E116" s="66"/>
      <c r="F116" s="66"/>
      <c r="G116" s="66"/>
      <c r="H116" s="66"/>
      <c r="I116" s="66"/>
      <c r="J116" s="54"/>
      <c r="L116" s="24" t="s">
        <v>13</v>
      </c>
      <c r="M116" s="24"/>
      <c r="N116" s="24"/>
      <c r="O116" s="24"/>
      <c r="P116" s="24"/>
      <c r="Q116" s="24"/>
      <c r="R116" s="24"/>
    </row>
    <row r="117" spans="2:18" ht="16.149999999999999" customHeight="1" x14ac:dyDescent="0.35">
      <c r="B117" s="65"/>
      <c r="C117" s="66"/>
      <c r="D117" s="66"/>
      <c r="E117" s="66"/>
      <c r="F117" s="66"/>
      <c r="G117" s="66"/>
      <c r="H117" s="66"/>
      <c r="I117" s="66"/>
      <c r="J117" s="54"/>
      <c r="L117" s="24" t="s">
        <v>14</v>
      </c>
      <c r="M117" s="24"/>
      <c r="N117" s="24"/>
      <c r="O117" s="24"/>
      <c r="P117" s="24"/>
      <c r="Q117" s="24"/>
      <c r="R117" s="24"/>
    </row>
    <row r="118" spans="2:18" ht="16.149999999999999" customHeight="1" x14ac:dyDescent="0.35">
      <c r="B118" s="79"/>
      <c r="C118" s="46"/>
      <c r="D118" s="46"/>
      <c r="E118" s="46"/>
      <c r="F118" s="46"/>
      <c r="G118" s="46"/>
      <c r="H118" s="46"/>
      <c r="I118" s="46"/>
      <c r="J118" s="43"/>
      <c r="L118" s="375" t="s">
        <v>15</v>
      </c>
      <c r="M118" s="24"/>
      <c r="N118" s="24"/>
      <c r="O118" s="24"/>
      <c r="P118" s="24"/>
      <c r="Q118" s="24"/>
      <c r="R118" s="24"/>
    </row>
    <row r="119" spans="2:18" ht="16.149999999999999" customHeight="1" x14ac:dyDescent="0.35">
      <c r="B119" s="80" t="s">
        <v>10</v>
      </c>
      <c r="C119" s="46"/>
      <c r="D119" s="46"/>
      <c r="E119" s="46"/>
      <c r="F119" s="46"/>
      <c r="G119" s="46"/>
      <c r="H119" s="46"/>
      <c r="I119" s="46"/>
      <c r="J119" s="43"/>
    </row>
    <row r="120" spans="2:18" ht="16.149999999999999" customHeight="1" x14ac:dyDescent="0.35">
      <c r="B120" s="80"/>
      <c r="C120" s="46"/>
      <c r="D120" s="46"/>
      <c r="E120" s="46"/>
      <c r="F120" s="46"/>
      <c r="G120" s="46"/>
      <c r="H120" s="46"/>
      <c r="I120" s="46"/>
      <c r="J120" s="43"/>
    </row>
    <row r="121" spans="2:18" ht="16.149999999999999" customHeight="1" x14ac:dyDescent="0.35">
      <c r="B121" s="79" t="s">
        <v>130</v>
      </c>
      <c r="C121" s="46"/>
      <c r="D121" s="46"/>
      <c r="E121" s="46"/>
      <c r="F121" s="46"/>
      <c r="G121" s="46"/>
      <c r="H121" s="46"/>
      <c r="I121" s="46"/>
      <c r="J121" s="43"/>
      <c r="L121" s="557" t="s">
        <v>353</v>
      </c>
      <c r="M121" s="557"/>
      <c r="N121" s="557"/>
      <c r="O121" s="557"/>
      <c r="P121" s="557"/>
      <c r="Q121" s="557"/>
      <c r="R121" s="557"/>
    </row>
    <row r="122" spans="2:18" ht="300" customHeight="1" x14ac:dyDescent="0.35">
      <c r="B122" s="588"/>
      <c r="C122" s="589"/>
      <c r="D122" s="589"/>
      <c r="E122" s="589"/>
      <c r="F122" s="589"/>
      <c r="G122" s="589"/>
      <c r="H122" s="589"/>
      <c r="I122" s="590"/>
      <c r="J122" s="81"/>
      <c r="L122" s="557"/>
      <c r="M122" s="557"/>
      <c r="N122" s="557"/>
      <c r="O122" s="557"/>
      <c r="P122" s="557"/>
      <c r="Q122" s="557"/>
      <c r="R122" s="557"/>
    </row>
    <row r="123" spans="2:18" ht="16.149999999999999" customHeight="1" x14ac:dyDescent="0.35">
      <c r="B123" s="82" t="str">
        <f>"1500 merkkiä ("&amp;TEXT(LEN(B122),"0")&amp;" käytetty)"</f>
        <v>1500 merkkiä (0 käytetty)</v>
      </c>
      <c r="C123" s="58"/>
      <c r="D123" s="58"/>
      <c r="E123" s="58"/>
      <c r="F123" s="58"/>
      <c r="G123" s="58"/>
      <c r="H123" s="58"/>
      <c r="I123" s="58"/>
      <c r="J123" s="83"/>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9">
    <mergeCell ref="L114:R115"/>
    <mergeCell ref="L121:R122"/>
    <mergeCell ref="L93:R99"/>
    <mergeCell ref="B93:J96"/>
    <mergeCell ref="B80:D80"/>
    <mergeCell ref="F80:I80"/>
    <mergeCell ref="L77:R84"/>
    <mergeCell ref="L86:R91"/>
    <mergeCell ref="B78:I78"/>
    <mergeCell ref="B122:I122"/>
    <mergeCell ref="B92:J92"/>
    <mergeCell ref="B99:I99"/>
    <mergeCell ref="B101:D101"/>
    <mergeCell ref="B103:I103"/>
    <mergeCell ref="B105:D105"/>
    <mergeCell ref="B107:I107"/>
    <mergeCell ref="B87:J88"/>
    <mergeCell ref="B109:D109"/>
    <mergeCell ref="E32:I32"/>
    <mergeCell ref="E22:I22"/>
    <mergeCell ref="B59:I59"/>
    <mergeCell ref="B71:D71"/>
    <mergeCell ref="F71:I71"/>
    <mergeCell ref="B69:I69"/>
    <mergeCell ref="B63:E63"/>
    <mergeCell ref="G63:I63"/>
    <mergeCell ref="B65:E65"/>
    <mergeCell ref="G65:I65"/>
    <mergeCell ref="B61:E61"/>
    <mergeCell ref="B67:E67"/>
    <mergeCell ref="B40:I40"/>
    <mergeCell ref="E33:I33"/>
    <mergeCell ref="E35:I35"/>
    <mergeCell ref="E36:I36"/>
    <mergeCell ref="E37:I37"/>
    <mergeCell ref="L69:R73"/>
    <mergeCell ref="B57:I57"/>
    <mergeCell ref="B51:I51"/>
    <mergeCell ref="B53:I53"/>
    <mergeCell ref="B55:I55"/>
    <mergeCell ref="B44:J45"/>
    <mergeCell ref="L44:R46"/>
    <mergeCell ref="M53:R56"/>
    <mergeCell ref="L65:R68"/>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00000000-0002-0000-0200-000000000000}">
      <formula1>1500</formula1>
    </dataValidation>
  </dataValidations>
  <hyperlinks>
    <hyperlink ref="M2:O2" location="'Aloita tästä'!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&amp;L&amp;A&amp;R&amp;P(&amp;N)</oddHeader>
  </headerFooter>
  <rowBreaks count="3" manualBreakCount="3">
    <brk id="38" max="16383" man="1"/>
    <brk id="48" max="16383" man="1"/>
    <brk id="1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133350</xdr:colOff>
                    <xdr:row>4</xdr:row>
                    <xdr:rowOff>190500</xdr:rowOff>
                  </from>
                  <to>
                    <xdr:col>2</xdr:col>
                    <xdr:colOff>438150</xdr:colOff>
                    <xdr:row>6</xdr:row>
                    <xdr:rowOff>19050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57150</xdr:colOff>
                    <xdr:row>5</xdr:row>
                    <xdr:rowOff>0</xdr:rowOff>
                  </from>
                  <to>
                    <xdr:col>8</xdr:col>
                    <xdr:colOff>361950</xdr:colOff>
                    <xdr:row>6</xdr:row>
                    <xdr:rowOff>19050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400050</xdr:colOff>
                    <xdr:row>25</xdr:row>
                    <xdr:rowOff>184150</xdr:rowOff>
                  </from>
                  <to>
                    <xdr:col>1</xdr:col>
                    <xdr:colOff>685800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247650</xdr:colOff>
                    <xdr:row>26</xdr:row>
                    <xdr:rowOff>0</xdr:rowOff>
                  </from>
                  <to>
                    <xdr:col>5</xdr:col>
                    <xdr:colOff>133350</xdr:colOff>
                    <xdr:row>27</xdr:row>
                    <xdr:rowOff>19050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412750</xdr:colOff>
                    <xdr:row>74</xdr:row>
                    <xdr:rowOff>0</xdr:rowOff>
                  </from>
                  <to>
                    <xdr:col>1</xdr:col>
                    <xdr:colOff>704850</xdr:colOff>
                    <xdr:row>75</xdr:row>
                    <xdr:rowOff>19050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412750</xdr:colOff>
                    <xdr:row>74</xdr:row>
                    <xdr:rowOff>0</xdr:rowOff>
                  </from>
                  <to>
                    <xdr:col>5</xdr:col>
                    <xdr:colOff>285750</xdr:colOff>
                    <xdr:row>75</xdr:row>
                    <xdr:rowOff>19050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412750</xdr:colOff>
                    <xdr:row>82</xdr:row>
                    <xdr:rowOff>190500</xdr:rowOff>
                  </from>
                  <to>
                    <xdr:col>1</xdr:col>
                    <xdr:colOff>704850</xdr:colOff>
                    <xdr:row>84</xdr:row>
                    <xdr:rowOff>19050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412750</xdr:colOff>
                    <xdr:row>82</xdr:row>
                    <xdr:rowOff>190500</xdr:rowOff>
                  </from>
                  <to>
                    <xdr:col>5</xdr:col>
                    <xdr:colOff>285750</xdr:colOff>
                    <xdr:row>84</xdr:row>
                    <xdr:rowOff>19050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412750</xdr:colOff>
                    <xdr:row>11</xdr:row>
                    <xdr:rowOff>190500</xdr:rowOff>
                  </from>
                  <to>
                    <xdr:col>1</xdr:col>
                    <xdr:colOff>704850</xdr:colOff>
                    <xdr:row>13</xdr:row>
                    <xdr:rowOff>19050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260350</xdr:colOff>
                    <xdr:row>11</xdr:row>
                    <xdr:rowOff>190500</xdr:rowOff>
                  </from>
                  <to>
                    <xdr:col>5</xdr:col>
                    <xdr:colOff>146050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412750</xdr:colOff>
                    <xdr:row>45</xdr:row>
                    <xdr:rowOff>190500</xdr:rowOff>
                  </from>
                  <to>
                    <xdr:col>1</xdr:col>
                    <xdr:colOff>704850</xdr:colOff>
                    <xdr:row>47</xdr:row>
                    <xdr:rowOff>19050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412750</xdr:colOff>
                    <xdr:row>88</xdr:row>
                    <xdr:rowOff>190500</xdr:rowOff>
                  </from>
                  <to>
                    <xdr:col>1</xdr:col>
                    <xdr:colOff>704850</xdr:colOff>
                    <xdr:row>90</xdr:row>
                    <xdr:rowOff>19050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412750</xdr:colOff>
                    <xdr:row>88</xdr:row>
                    <xdr:rowOff>190500</xdr:rowOff>
                  </from>
                  <to>
                    <xdr:col>5</xdr:col>
                    <xdr:colOff>285750</xdr:colOff>
                    <xdr:row>90</xdr:row>
                    <xdr:rowOff>19050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412750</xdr:colOff>
                    <xdr:row>113</xdr:row>
                    <xdr:rowOff>190500</xdr:rowOff>
                  </from>
                  <to>
                    <xdr:col>1</xdr:col>
                    <xdr:colOff>704850</xdr:colOff>
                    <xdr:row>115</xdr:row>
                    <xdr:rowOff>19050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412750</xdr:colOff>
                    <xdr:row>113</xdr:row>
                    <xdr:rowOff>190500</xdr:rowOff>
                  </from>
                  <to>
                    <xdr:col>5</xdr:col>
                    <xdr:colOff>285750</xdr:colOff>
                    <xdr:row>115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topLeftCell="A6" zoomScaleNormal="100" workbookViewId="0">
      <selection activeCell="H6" sqref="H6:J6"/>
    </sheetView>
  </sheetViews>
  <sheetFormatPr defaultColWidth="9.23046875" defaultRowHeight="15.5" x14ac:dyDescent="0.35"/>
  <cols>
    <col min="1" max="1" width="3.765625" style="155" customWidth="1"/>
    <col min="2" max="2" width="4.765625" style="155" customWidth="1"/>
    <col min="3" max="4" width="40.765625" style="155" customWidth="1"/>
    <col min="5" max="5" width="19.765625" style="155" customWidth="1"/>
    <col min="6" max="6" width="3.23046875" style="155" customWidth="1"/>
    <col min="7" max="7" width="7.23046875" style="155" customWidth="1"/>
    <col min="8" max="16384" width="9.23046875" style="155"/>
  </cols>
  <sheetData>
    <row r="1" spans="1:10" x14ac:dyDescent="0.35">
      <c r="A1" s="8" t="s">
        <v>186</v>
      </c>
    </row>
    <row r="2" spans="1:10" x14ac:dyDescent="0.35">
      <c r="A2" s="8"/>
    </row>
    <row r="3" spans="1:10" x14ac:dyDescent="0.35">
      <c r="B3" s="607" t="s">
        <v>448</v>
      </c>
      <c r="C3" s="607"/>
      <c r="D3" s="607"/>
      <c r="E3" s="607"/>
      <c r="F3" s="607"/>
    </row>
    <row r="4" spans="1:10" x14ac:dyDescent="0.35">
      <c r="B4" s="607"/>
      <c r="C4" s="607"/>
      <c r="D4" s="607"/>
      <c r="E4" s="607"/>
      <c r="F4" s="607"/>
    </row>
    <row r="6" spans="1:10" x14ac:dyDescent="0.35">
      <c r="B6" s="227"/>
      <c r="C6" s="230"/>
      <c r="D6" s="123"/>
      <c r="E6" s="123"/>
      <c r="F6" s="124"/>
      <c r="H6" s="530" t="s">
        <v>75</v>
      </c>
      <c r="I6" s="531"/>
      <c r="J6" s="532"/>
    </row>
    <row r="7" spans="1:10" x14ac:dyDescent="0.35">
      <c r="B7" s="21"/>
      <c r="C7" s="127" t="s">
        <v>187</v>
      </c>
      <c r="D7" s="22"/>
      <c r="E7" s="22"/>
      <c r="F7" s="23"/>
    </row>
    <row r="8" spans="1:10" x14ac:dyDescent="0.35">
      <c r="B8" s="21"/>
      <c r="C8" s="127"/>
      <c r="D8" s="22"/>
      <c r="E8" s="22"/>
      <c r="F8" s="23"/>
    </row>
    <row r="9" spans="1:10" x14ac:dyDescent="0.35">
      <c r="B9" s="21"/>
      <c r="C9" s="22"/>
      <c r="D9" s="22"/>
      <c r="E9" s="22"/>
      <c r="F9" s="23"/>
    </row>
    <row r="10" spans="1:10" x14ac:dyDescent="0.35">
      <c r="B10" s="21"/>
      <c r="C10" s="231" t="s">
        <v>305</v>
      </c>
      <c r="D10" s="231" t="s">
        <v>40</v>
      </c>
      <c r="E10" s="231" t="s">
        <v>188</v>
      </c>
      <c r="F10" s="23"/>
    </row>
    <row r="11" spans="1:10" ht="30" customHeight="1" x14ac:dyDescent="0.35">
      <c r="B11" s="21"/>
      <c r="C11" s="232"/>
      <c r="D11" s="232"/>
      <c r="E11" s="347"/>
      <c r="F11" s="23"/>
    </row>
    <row r="12" spans="1:10" ht="30" customHeight="1" x14ac:dyDescent="0.35">
      <c r="B12" s="21"/>
      <c r="C12" s="232"/>
      <c r="D12" s="232"/>
      <c r="E12" s="347"/>
      <c r="F12" s="23"/>
    </row>
    <row r="13" spans="1:10" ht="30" customHeight="1" x14ac:dyDescent="0.35">
      <c r="B13" s="21"/>
      <c r="C13" s="232"/>
      <c r="D13" s="232"/>
      <c r="E13" s="347"/>
      <c r="F13" s="23"/>
    </row>
    <row r="14" spans="1:10" ht="30" customHeight="1" x14ac:dyDescent="0.35">
      <c r="B14" s="21"/>
      <c r="C14" s="232"/>
      <c r="D14" s="232"/>
      <c r="E14" s="347"/>
      <c r="F14" s="23"/>
    </row>
    <row r="15" spans="1:10" ht="30" customHeight="1" x14ac:dyDescent="0.35">
      <c r="B15" s="21"/>
      <c r="C15" s="232"/>
      <c r="D15" s="232"/>
      <c r="E15" s="347"/>
      <c r="F15" s="23"/>
    </row>
    <row r="16" spans="1:10" ht="30" customHeight="1" x14ac:dyDescent="0.35">
      <c r="B16" s="21"/>
      <c r="C16" s="232"/>
      <c r="D16" s="232"/>
      <c r="E16" s="347"/>
      <c r="F16" s="23"/>
    </row>
    <row r="17" spans="2:6" ht="30" customHeight="1" x14ac:dyDescent="0.35">
      <c r="B17" s="21"/>
      <c r="C17" s="232"/>
      <c r="D17" s="232"/>
      <c r="E17" s="347"/>
      <c r="F17" s="23"/>
    </row>
    <row r="18" spans="2:6" ht="30" customHeight="1" x14ac:dyDescent="0.35">
      <c r="B18" s="21"/>
      <c r="C18" s="232"/>
      <c r="D18" s="232"/>
      <c r="E18" s="347"/>
      <c r="F18" s="23"/>
    </row>
    <row r="19" spans="2:6" ht="30" customHeight="1" x14ac:dyDescent="0.35">
      <c r="B19" s="21"/>
      <c r="C19" s="232"/>
      <c r="D19" s="232"/>
      <c r="E19" s="347"/>
      <c r="F19" s="23"/>
    </row>
    <row r="20" spans="2:6" ht="30" customHeight="1" x14ac:dyDescent="0.35">
      <c r="B20" s="21"/>
      <c r="C20" s="232"/>
      <c r="D20" s="232"/>
      <c r="E20" s="347"/>
      <c r="F20" s="23"/>
    </row>
    <row r="21" spans="2:6" ht="30" customHeight="1" x14ac:dyDescent="0.35">
      <c r="B21" s="21"/>
      <c r="C21" s="232"/>
      <c r="D21" s="232"/>
      <c r="E21" s="347"/>
      <c r="F21" s="23"/>
    </row>
    <row r="22" spans="2:6" ht="30" customHeight="1" x14ac:dyDescent="0.35">
      <c r="B22" s="21"/>
      <c r="C22" s="232"/>
      <c r="D22" s="232"/>
      <c r="E22" s="347"/>
      <c r="F22" s="23"/>
    </row>
    <row r="23" spans="2:6" ht="30" customHeight="1" x14ac:dyDescent="0.35">
      <c r="B23" s="21"/>
      <c r="C23" s="232"/>
      <c r="D23" s="232"/>
      <c r="E23" s="347"/>
      <c r="F23" s="23"/>
    </row>
    <row r="24" spans="2:6" ht="30" customHeight="1" x14ac:dyDescent="0.35">
      <c r="B24" s="21"/>
      <c r="C24" s="232"/>
      <c r="D24" s="232"/>
      <c r="E24" s="347"/>
      <c r="F24" s="23"/>
    </row>
    <row r="25" spans="2:6" ht="30" customHeight="1" x14ac:dyDescent="0.35">
      <c r="B25" s="21"/>
      <c r="C25" s="232"/>
      <c r="D25" s="232"/>
      <c r="E25" s="347"/>
      <c r="F25" s="23"/>
    </row>
    <row r="26" spans="2:6" ht="30" customHeight="1" x14ac:dyDescent="0.35">
      <c r="B26" s="21"/>
      <c r="C26" s="232"/>
      <c r="D26" s="232"/>
      <c r="E26" s="347"/>
      <c r="F26" s="23"/>
    </row>
    <row r="27" spans="2:6" ht="30" customHeight="1" x14ac:dyDescent="0.35">
      <c r="B27" s="21"/>
      <c r="C27" s="232"/>
      <c r="D27" s="232"/>
      <c r="E27" s="347"/>
      <c r="F27" s="23"/>
    </row>
    <row r="28" spans="2:6" ht="30" customHeight="1" x14ac:dyDescent="0.35">
      <c r="B28" s="21"/>
      <c r="C28" s="232"/>
      <c r="D28" s="232"/>
      <c r="E28" s="347"/>
      <c r="F28" s="23"/>
    </row>
    <row r="29" spans="2:6" ht="30" customHeight="1" x14ac:dyDescent="0.35">
      <c r="B29" s="21"/>
      <c r="C29" s="232"/>
      <c r="D29" s="232"/>
      <c r="E29" s="347"/>
      <c r="F29" s="23"/>
    </row>
    <row r="30" spans="2:6" ht="30" customHeight="1" x14ac:dyDescent="0.35">
      <c r="B30" s="21"/>
      <c r="C30" s="232"/>
      <c r="D30" s="232"/>
      <c r="E30" s="347"/>
      <c r="F30" s="23"/>
    </row>
    <row r="31" spans="2:6" ht="30" customHeight="1" x14ac:dyDescent="0.35">
      <c r="B31" s="21"/>
      <c r="C31" s="232"/>
      <c r="D31" s="232"/>
      <c r="E31" s="347"/>
      <c r="F31" s="23"/>
    </row>
    <row r="32" spans="2:6" ht="30" customHeight="1" x14ac:dyDescent="0.35">
      <c r="B32" s="21"/>
      <c r="C32" s="232"/>
      <c r="D32" s="232"/>
      <c r="E32" s="347"/>
      <c r="F32" s="23"/>
    </row>
    <row r="33" spans="2:6" x14ac:dyDescent="0.35">
      <c r="B33" s="21"/>
      <c r="C33" s="22"/>
      <c r="D33" s="22"/>
      <c r="E33" s="22"/>
      <c r="F33" s="23"/>
    </row>
    <row r="34" spans="2:6" x14ac:dyDescent="0.35">
      <c r="B34" s="228"/>
      <c r="C34" s="128"/>
      <c r="D34" s="128"/>
      <c r="E34" s="128"/>
      <c r="F34" s="129"/>
    </row>
  </sheetData>
  <sheetProtection sheet="1" selectLockedCells="1"/>
  <mergeCells count="2">
    <mergeCell ref="H6:J6"/>
    <mergeCell ref="B3:F4"/>
  </mergeCells>
  <hyperlinks>
    <hyperlink ref="H6:J6"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zoomScaleNormal="100" workbookViewId="0">
      <selection activeCell="M5" sqref="M5:O5"/>
    </sheetView>
  </sheetViews>
  <sheetFormatPr defaultColWidth="9.23046875" defaultRowHeight="15.5" x14ac:dyDescent="0.35"/>
  <cols>
    <col min="1" max="1" width="4.23046875" style="155" customWidth="1"/>
    <col min="2" max="2" width="3" style="155" customWidth="1"/>
    <col min="3" max="10" width="9.23046875" style="155"/>
    <col min="11" max="11" width="3.23046875" style="155" customWidth="1"/>
    <col min="12" max="16384" width="9.23046875" style="155"/>
  </cols>
  <sheetData>
    <row r="1" spans="1:16" x14ac:dyDescent="0.35">
      <c r="A1" s="8" t="s">
        <v>191</v>
      </c>
      <c r="B1" s="8"/>
    </row>
    <row r="3" spans="1:16" ht="32.65" customHeight="1" x14ac:dyDescent="0.35">
      <c r="B3" s="611" t="s">
        <v>354</v>
      </c>
      <c r="C3" s="611"/>
      <c r="D3" s="611"/>
      <c r="E3" s="611"/>
      <c r="F3" s="611"/>
      <c r="G3" s="611"/>
      <c r="H3" s="611"/>
      <c r="I3" s="611"/>
      <c r="J3" s="611"/>
      <c r="K3" s="611"/>
    </row>
    <row r="4" spans="1:16" ht="16.5" customHeight="1" x14ac:dyDescent="0.35"/>
    <row r="5" spans="1:16" x14ac:dyDescent="0.35">
      <c r="B5" s="227"/>
      <c r="C5" s="308"/>
      <c r="D5" s="62"/>
      <c r="E5" s="63"/>
      <c r="F5" s="63"/>
      <c r="G5" s="63"/>
      <c r="H5" s="63"/>
      <c r="I5" s="63"/>
      <c r="J5" s="63"/>
      <c r="K5" s="64"/>
      <c r="M5" s="530" t="s">
        <v>75</v>
      </c>
      <c r="N5" s="531"/>
      <c r="O5" s="532"/>
    </row>
    <row r="6" spans="1:16" x14ac:dyDescent="0.35">
      <c r="B6" s="21"/>
      <c r="C6" s="278" t="s">
        <v>192</v>
      </c>
      <c r="D6" s="67"/>
      <c r="E6" s="266"/>
      <c r="F6" s="266"/>
      <c r="G6" s="266"/>
      <c r="H6" s="266"/>
      <c r="I6" s="266"/>
      <c r="J6" s="266"/>
      <c r="K6" s="267"/>
    </row>
    <row r="7" spans="1:16" x14ac:dyDescent="0.35">
      <c r="B7" s="21"/>
      <c r="C7" s="278"/>
      <c r="D7" s="67"/>
      <c r="E7" s="266"/>
      <c r="F7" s="266"/>
      <c r="G7" s="266"/>
      <c r="H7" s="266"/>
      <c r="I7" s="266"/>
      <c r="J7" s="266"/>
      <c r="K7" s="267"/>
    </row>
    <row r="8" spans="1:16" ht="15" customHeight="1" x14ac:dyDescent="0.35">
      <c r="B8" s="21"/>
      <c r="C8" s="266" t="s">
        <v>97</v>
      </c>
      <c r="D8" s="266"/>
      <c r="E8" s="266"/>
      <c r="F8" s="266"/>
      <c r="G8" s="266"/>
      <c r="H8" s="266"/>
      <c r="I8" s="266"/>
      <c r="J8" s="266"/>
      <c r="K8" s="267"/>
      <c r="M8" s="557" t="s">
        <v>386</v>
      </c>
      <c r="N8" s="557"/>
      <c r="O8" s="557"/>
      <c r="P8" s="557"/>
    </row>
    <row r="9" spans="1:16" ht="15" customHeight="1" x14ac:dyDescent="0.35">
      <c r="B9" s="21"/>
      <c r="C9" s="612"/>
      <c r="D9" s="613"/>
      <c r="E9" s="613"/>
      <c r="F9" s="613"/>
      <c r="G9" s="613"/>
      <c r="H9" s="613"/>
      <c r="I9" s="613"/>
      <c r="J9" s="613"/>
      <c r="K9" s="267"/>
      <c r="M9" s="557"/>
      <c r="N9" s="557"/>
      <c r="O9" s="557"/>
      <c r="P9" s="557"/>
    </row>
    <row r="10" spans="1:16" x14ac:dyDescent="0.35">
      <c r="B10" s="21"/>
      <c r="C10" s="266"/>
      <c r="D10" s="266"/>
      <c r="E10" s="266"/>
      <c r="F10" s="266"/>
      <c r="G10" s="266"/>
      <c r="H10" s="266"/>
      <c r="I10" s="266"/>
      <c r="J10" s="266"/>
      <c r="K10" s="267"/>
      <c r="M10" s="557"/>
      <c r="N10" s="557"/>
      <c r="O10" s="557"/>
      <c r="P10" s="557"/>
    </row>
    <row r="11" spans="1:16" x14ac:dyDescent="0.35">
      <c r="B11" s="21"/>
      <c r="C11" s="266" t="s">
        <v>293</v>
      </c>
      <c r="D11" s="266"/>
      <c r="E11" s="266"/>
      <c r="F11" s="266"/>
      <c r="G11" s="266"/>
      <c r="H11" s="323"/>
      <c r="I11" s="266" t="str">
        <f>"500 merkkiä ("&amp;TEXT(LEN(C12),"0")&amp;" käytetty)"</f>
        <v>500 merkkiä (0 käytetty)</v>
      </c>
      <c r="J11" s="266"/>
      <c r="K11" s="267"/>
      <c r="M11" s="557"/>
      <c r="N11" s="557"/>
      <c r="O11" s="557"/>
      <c r="P11" s="557"/>
    </row>
    <row r="12" spans="1:16" ht="138" customHeight="1" x14ac:dyDescent="0.35">
      <c r="B12" s="21"/>
      <c r="C12" s="614"/>
      <c r="D12" s="614"/>
      <c r="E12" s="614"/>
      <c r="F12" s="614"/>
      <c r="G12" s="614"/>
      <c r="H12" s="614"/>
      <c r="I12" s="614"/>
      <c r="J12" s="614"/>
      <c r="K12" s="273"/>
    </row>
    <row r="13" spans="1:16" x14ac:dyDescent="0.35">
      <c r="B13" s="228"/>
      <c r="C13" s="298"/>
      <c r="D13" s="298"/>
      <c r="E13" s="298"/>
      <c r="F13" s="298"/>
      <c r="G13" s="298"/>
      <c r="H13" s="298"/>
      <c r="I13" s="298"/>
      <c r="J13" s="298"/>
      <c r="K13" s="274"/>
    </row>
    <row r="14" spans="1:16" x14ac:dyDescent="0.35">
      <c r="B14" s="21"/>
      <c r="C14" s="270"/>
      <c r="D14" s="270"/>
      <c r="E14" s="270"/>
      <c r="F14" s="270"/>
      <c r="G14" s="270"/>
      <c r="H14" s="270"/>
      <c r="I14" s="270"/>
      <c r="J14" s="270"/>
      <c r="K14" s="273"/>
    </row>
    <row r="15" spans="1:16" x14ac:dyDescent="0.35">
      <c r="B15" s="21"/>
      <c r="C15" s="266" t="s">
        <v>109</v>
      </c>
      <c r="D15" s="266"/>
      <c r="E15" s="266"/>
      <c r="F15" s="266"/>
      <c r="G15" s="266"/>
      <c r="H15" s="266"/>
      <c r="I15" s="266"/>
      <c r="J15" s="266"/>
      <c r="K15" s="267"/>
    </row>
    <row r="16" spans="1:16" x14ac:dyDescent="0.35">
      <c r="B16" s="21"/>
      <c r="C16" s="612"/>
      <c r="D16" s="613"/>
      <c r="E16" s="613"/>
      <c r="F16" s="613"/>
      <c r="G16" s="613"/>
      <c r="H16" s="613"/>
      <c r="I16" s="613"/>
      <c r="J16" s="613"/>
      <c r="K16" s="267"/>
    </row>
    <row r="17" spans="2:11" x14ac:dyDescent="0.35">
      <c r="B17" s="21"/>
      <c r="C17" s="266"/>
      <c r="D17" s="266"/>
      <c r="E17" s="266"/>
      <c r="F17" s="266"/>
      <c r="G17" s="266"/>
      <c r="H17" s="266"/>
      <c r="I17" s="266"/>
      <c r="J17" s="266"/>
      <c r="K17" s="267"/>
    </row>
    <row r="18" spans="2:11" x14ac:dyDescent="0.35">
      <c r="B18" s="21"/>
      <c r="C18" s="358" t="s">
        <v>293</v>
      </c>
      <c r="D18" s="358"/>
      <c r="E18" s="358"/>
      <c r="F18" s="358"/>
      <c r="G18" s="358"/>
      <c r="H18" s="323"/>
      <c r="I18" s="358" t="str">
        <f>"500 merkkiä ("&amp;TEXT(LEN(C19),"0")&amp;" käytetty)"</f>
        <v>500 merkkiä (0 käytetty)</v>
      </c>
      <c r="J18" s="358"/>
      <c r="K18" s="267"/>
    </row>
    <row r="19" spans="2:11" ht="138" customHeight="1" x14ac:dyDescent="0.35">
      <c r="B19" s="21"/>
      <c r="C19" s="614"/>
      <c r="D19" s="614"/>
      <c r="E19" s="614"/>
      <c r="F19" s="614"/>
      <c r="G19" s="614"/>
      <c r="H19" s="614"/>
      <c r="I19" s="614"/>
      <c r="J19" s="614"/>
      <c r="K19" s="273"/>
    </row>
    <row r="20" spans="2:11" x14ac:dyDescent="0.35">
      <c r="B20" s="228"/>
      <c r="C20" s="298"/>
      <c r="D20" s="298"/>
      <c r="E20" s="298"/>
      <c r="F20" s="298"/>
      <c r="G20" s="298"/>
      <c r="H20" s="298"/>
      <c r="I20" s="298"/>
      <c r="J20" s="298"/>
      <c r="K20" s="274"/>
    </row>
    <row r="21" spans="2:11" x14ac:dyDescent="0.35">
      <c r="B21" s="21"/>
      <c r="C21" s="270"/>
      <c r="D21" s="270"/>
      <c r="E21" s="270"/>
      <c r="F21" s="270"/>
      <c r="G21" s="270"/>
      <c r="H21" s="270"/>
      <c r="I21" s="270"/>
      <c r="J21" s="270"/>
      <c r="K21" s="273"/>
    </row>
    <row r="22" spans="2:11" x14ac:dyDescent="0.35">
      <c r="B22" s="21"/>
      <c r="C22" s="266" t="s">
        <v>135</v>
      </c>
      <c r="D22" s="266"/>
      <c r="E22" s="266"/>
      <c r="F22" s="266"/>
      <c r="G22" s="266"/>
      <c r="H22" s="266"/>
      <c r="I22" s="266"/>
      <c r="J22" s="266"/>
      <c r="K22" s="267"/>
    </row>
    <row r="23" spans="2:11" x14ac:dyDescent="0.35">
      <c r="B23" s="21"/>
      <c r="C23" s="612"/>
      <c r="D23" s="613"/>
      <c r="E23" s="613"/>
      <c r="F23" s="613"/>
      <c r="G23" s="613"/>
      <c r="H23" s="613"/>
      <c r="I23" s="613"/>
      <c r="J23" s="613"/>
      <c r="K23" s="267"/>
    </row>
    <row r="24" spans="2:11" x14ac:dyDescent="0.35">
      <c r="B24" s="21"/>
      <c r="C24" s="266"/>
      <c r="D24" s="266"/>
      <c r="E24" s="266"/>
      <c r="F24" s="266"/>
      <c r="G24" s="266"/>
      <c r="H24" s="266"/>
      <c r="I24" s="266"/>
      <c r="J24" s="266"/>
      <c r="K24" s="267"/>
    </row>
    <row r="25" spans="2:11" x14ac:dyDescent="0.35">
      <c r="B25" s="21"/>
      <c r="C25" s="358" t="s">
        <v>293</v>
      </c>
      <c r="D25" s="358"/>
      <c r="E25" s="358"/>
      <c r="F25" s="358"/>
      <c r="G25" s="358"/>
      <c r="H25" s="323"/>
      <c r="I25" s="358" t="str">
        <f>"500 merkkiä ("&amp;TEXT(LEN(C26),"0")&amp;" käytetty)"</f>
        <v>500 merkkiä (0 käytetty)</v>
      </c>
      <c r="J25" s="358"/>
      <c r="K25" s="267"/>
    </row>
    <row r="26" spans="2:11" ht="138" customHeight="1" x14ac:dyDescent="0.35">
      <c r="B26" s="21"/>
      <c r="C26" s="614"/>
      <c r="D26" s="614"/>
      <c r="E26" s="614"/>
      <c r="F26" s="614"/>
      <c r="G26" s="614"/>
      <c r="H26" s="614"/>
      <c r="I26" s="614"/>
      <c r="J26" s="614"/>
      <c r="K26" s="273"/>
    </row>
    <row r="27" spans="2:11" x14ac:dyDescent="0.35">
      <c r="B27" s="228"/>
      <c r="C27" s="298"/>
      <c r="D27" s="298"/>
      <c r="E27" s="298"/>
      <c r="F27" s="298"/>
      <c r="G27" s="298"/>
      <c r="H27" s="298"/>
      <c r="I27" s="298"/>
      <c r="J27" s="298"/>
      <c r="K27" s="274"/>
    </row>
    <row r="28" spans="2:11" x14ac:dyDescent="0.35">
      <c r="B28" s="21"/>
      <c r="C28" s="270"/>
      <c r="D28" s="270"/>
      <c r="E28" s="270"/>
      <c r="F28" s="270"/>
      <c r="G28" s="270"/>
      <c r="H28" s="270"/>
      <c r="I28" s="270"/>
      <c r="J28" s="270"/>
      <c r="K28" s="273"/>
    </row>
    <row r="29" spans="2:11" x14ac:dyDescent="0.35">
      <c r="B29" s="21"/>
      <c r="C29" s="266" t="s">
        <v>136</v>
      </c>
      <c r="D29" s="266"/>
      <c r="E29" s="266"/>
      <c r="F29" s="266"/>
      <c r="G29" s="266"/>
      <c r="H29" s="266"/>
      <c r="I29" s="266"/>
      <c r="J29" s="266"/>
      <c r="K29" s="267"/>
    </row>
    <row r="30" spans="2:11" x14ac:dyDescent="0.35">
      <c r="B30" s="21"/>
      <c r="C30" s="612"/>
      <c r="D30" s="613"/>
      <c r="E30" s="613"/>
      <c r="F30" s="613"/>
      <c r="G30" s="613"/>
      <c r="H30" s="613"/>
      <c r="I30" s="613"/>
      <c r="J30" s="613"/>
      <c r="K30" s="267"/>
    </row>
    <row r="31" spans="2:11" x14ac:dyDescent="0.35">
      <c r="B31" s="21"/>
      <c r="C31" s="266"/>
      <c r="D31" s="266"/>
      <c r="E31" s="266"/>
      <c r="F31" s="266"/>
      <c r="G31" s="266"/>
      <c r="H31" s="266"/>
      <c r="I31" s="266"/>
      <c r="J31" s="266"/>
      <c r="K31" s="267"/>
    </row>
    <row r="32" spans="2:11" x14ac:dyDescent="0.35">
      <c r="B32" s="21"/>
      <c r="C32" s="358" t="s">
        <v>293</v>
      </c>
      <c r="D32" s="358"/>
      <c r="E32" s="358"/>
      <c r="F32" s="358"/>
      <c r="G32" s="358"/>
      <c r="H32" s="323"/>
      <c r="I32" s="358" t="str">
        <f>"500 merkkiä ("&amp;TEXT(LEN(C33),"0")&amp;" käytetty)"</f>
        <v>500 merkkiä (0 käytetty)</v>
      </c>
      <c r="J32" s="358"/>
      <c r="K32" s="359"/>
    </row>
    <row r="33" spans="2:11" ht="138" customHeight="1" x14ac:dyDescent="0.35">
      <c r="B33" s="21"/>
      <c r="C33" s="614"/>
      <c r="D33" s="614"/>
      <c r="E33" s="614"/>
      <c r="F33" s="614"/>
      <c r="G33" s="614"/>
      <c r="H33" s="614"/>
      <c r="I33" s="614"/>
      <c r="J33" s="614"/>
      <c r="K33" s="273"/>
    </row>
    <row r="34" spans="2:11" x14ac:dyDescent="0.35">
      <c r="B34" s="228"/>
      <c r="C34" s="298"/>
      <c r="D34" s="298"/>
      <c r="E34" s="298"/>
      <c r="F34" s="298"/>
      <c r="G34" s="298"/>
      <c r="H34" s="298"/>
      <c r="I34" s="298"/>
      <c r="J34" s="298"/>
      <c r="K34" s="274"/>
    </row>
    <row r="35" spans="2:11" x14ac:dyDescent="0.35">
      <c r="B35" s="21"/>
      <c r="C35" s="270"/>
      <c r="D35" s="270"/>
      <c r="E35" s="270"/>
      <c r="F35" s="270"/>
      <c r="G35" s="270"/>
      <c r="H35" s="270"/>
      <c r="I35" s="270"/>
      <c r="J35" s="270"/>
      <c r="K35" s="273"/>
    </row>
    <row r="36" spans="2:11" x14ac:dyDescent="0.35">
      <c r="B36" s="21"/>
      <c r="C36" s="266" t="s">
        <v>137</v>
      </c>
      <c r="D36" s="266"/>
      <c r="E36" s="266"/>
      <c r="F36" s="266"/>
      <c r="G36" s="266"/>
      <c r="H36" s="266"/>
      <c r="I36" s="266"/>
      <c r="J36" s="266"/>
      <c r="K36" s="267"/>
    </row>
    <row r="37" spans="2:11" x14ac:dyDescent="0.35">
      <c r="B37" s="21"/>
      <c r="C37" s="612"/>
      <c r="D37" s="613"/>
      <c r="E37" s="613"/>
      <c r="F37" s="613"/>
      <c r="G37" s="613"/>
      <c r="H37" s="613"/>
      <c r="I37" s="613"/>
      <c r="J37" s="613"/>
      <c r="K37" s="267"/>
    </row>
    <row r="38" spans="2:11" x14ac:dyDescent="0.35">
      <c r="B38" s="21"/>
      <c r="C38" s="266"/>
      <c r="D38" s="266"/>
      <c r="E38" s="266"/>
      <c r="F38" s="266"/>
      <c r="G38" s="266"/>
      <c r="H38" s="266"/>
      <c r="I38" s="266"/>
      <c r="J38" s="266"/>
      <c r="K38" s="267"/>
    </row>
    <row r="39" spans="2:11" x14ac:dyDescent="0.35">
      <c r="B39" s="21"/>
      <c r="C39" s="358" t="s">
        <v>293</v>
      </c>
      <c r="D39" s="358"/>
      <c r="E39" s="358"/>
      <c r="F39" s="358"/>
      <c r="G39" s="358"/>
      <c r="H39" s="323"/>
      <c r="I39" s="358" t="str">
        <f>"500 merkkiä ("&amp;TEXT(LEN(C40),"0")&amp;" käytetty)"</f>
        <v>500 merkkiä (0 käytetty)</v>
      </c>
      <c r="J39" s="358"/>
      <c r="K39" s="359"/>
    </row>
    <row r="40" spans="2:11" ht="138" customHeight="1" x14ac:dyDescent="0.35">
      <c r="B40" s="21"/>
      <c r="C40" s="608"/>
      <c r="D40" s="609"/>
      <c r="E40" s="609"/>
      <c r="F40" s="609"/>
      <c r="G40" s="609"/>
      <c r="H40" s="609"/>
      <c r="I40" s="609"/>
      <c r="J40" s="610"/>
      <c r="K40" s="273"/>
    </row>
    <row r="41" spans="2:11" x14ac:dyDescent="0.35">
      <c r="B41" s="228"/>
      <c r="C41" s="298"/>
      <c r="D41" s="298"/>
      <c r="E41" s="298"/>
      <c r="F41" s="298"/>
      <c r="G41" s="298"/>
      <c r="H41" s="298"/>
      <c r="I41" s="298"/>
      <c r="J41" s="298"/>
      <c r="K41" s="274"/>
    </row>
    <row r="42" spans="2:11" x14ac:dyDescent="0.35">
      <c r="B42" s="21"/>
      <c r="C42" s="270"/>
      <c r="D42" s="270"/>
      <c r="E42" s="270"/>
      <c r="F42" s="270"/>
      <c r="G42" s="270"/>
      <c r="H42" s="270"/>
      <c r="I42" s="270"/>
      <c r="J42" s="270"/>
      <c r="K42" s="273"/>
    </row>
    <row r="43" spans="2:11" x14ac:dyDescent="0.35">
      <c r="B43" s="21"/>
      <c r="C43" s="266" t="s">
        <v>138</v>
      </c>
      <c r="D43" s="266"/>
      <c r="E43" s="266"/>
      <c r="F43" s="266"/>
      <c r="G43" s="266"/>
      <c r="H43" s="266"/>
      <c r="I43" s="266"/>
      <c r="J43" s="266"/>
      <c r="K43" s="267"/>
    </row>
    <row r="44" spans="2:11" ht="15" customHeight="1" x14ac:dyDescent="0.35">
      <c r="B44" s="21"/>
      <c r="C44" s="588"/>
      <c r="D44" s="589"/>
      <c r="E44" s="589"/>
      <c r="F44" s="589"/>
      <c r="G44" s="589"/>
      <c r="H44" s="589"/>
      <c r="I44" s="589"/>
      <c r="J44" s="590"/>
      <c r="K44" s="267"/>
    </row>
    <row r="45" spans="2:11" x14ac:dyDescent="0.35">
      <c r="B45" s="21"/>
      <c r="C45" s="266"/>
      <c r="D45" s="266"/>
      <c r="E45" s="266"/>
      <c r="F45" s="266"/>
      <c r="G45" s="266"/>
      <c r="H45" s="266"/>
      <c r="I45" s="266"/>
      <c r="J45" s="266"/>
      <c r="K45" s="267"/>
    </row>
    <row r="46" spans="2:11" x14ac:dyDescent="0.35">
      <c r="B46" s="21"/>
      <c r="C46" s="358" t="s">
        <v>293</v>
      </c>
      <c r="D46" s="358"/>
      <c r="E46" s="358"/>
      <c r="F46" s="358"/>
      <c r="G46" s="358"/>
      <c r="H46" s="323"/>
      <c r="I46" s="358" t="str">
        <f>"500 merkkiä ("&amp;TEXT(LEN(C47),"0")&amp;" käytetty)"</f>
        <v>500 merkkiä (0 käytetty)</v>
      </c>
      <c r="J46" s="358"/>
      <c r="K46" s="359"/>
    </row>
    <row r="47" spans="2:11" ht="138" customHeight="1" x14ac:dyDescent="0.35">
      <c r="B47" s="21"/>
      <c r="C47" s="608"/>
      <c r="D47" s="609"/>
      <c r="E47" s="609"/>
      <c r="F47" s="609"/>
      <c r="G47" s="609"/>
      <c r="H47" s="609"/>
      <c r="I47" s="609"/>
      <c r="J47" s="610"/>
      <c r="K47" s="273"/>
    </row>
    <row r="48" spans="2:11" x14ac:dyDescent="0.35">
      <c r="B48" s="228"/>
      <c r="C48" s="298"/>
      <c r="D48" s="298"/>
      <c r="E48" s="298"/>
      <c r="F48" s="298"/>
      <c r="G48" s="298"/>
      <c r="H48" s="298"/>
      <c r="I48" s="298"/>
      <c r="J48" s="298"/>
      <c r="K48" s="274"/>
    </row>
    <row r="49" spans="2:11" x14ac:dyDescent="0.35">
      <c r="B49" s="21"/>
      <c r="C49" s="270"/>
      <c r="D49" s="270"/>
      <c r="E49" s="270"/>
      <c r="F49" s="270"/>
      <c r="G49" s="270"/>
      <c r="H49" s="270"/>
      <c r="I49" s="270"/>
      <c r="J49" s="270"/>
      <c r="K49" s="273"/>
    </row>
    <row r="50" spans="2:11" x14ac:dyDescent="0.35">
      <c r="B50" s="21"/>
      <c r="C50" s="266" t="s">
        <v>139</v>
      </c>
      <c r="D50" s="266"/>
      <c r="E50" s="266"/>
      <c r="F50" s="266"/>
      <c r="G50" s="266"/>
      <c r="H50" s="266"/>
      <c r="I50" s="266"/>
      <c r="J50" s="266"/>
      <c r="K50" s="267"/>
    </row>
    <row r="51" spans="2:11" x14ac:dyDescent="0.35">
      <c r="B51" s="21"/>
      <c r="C51" s="588"/>
      <c r="D51" s="589"/>
      <c r="E51" s="589"/>
      <c r="F51" s="589"/>
      <c r="G51" s="589"/>
      <c r="H51" s="589"/>
      <c r="I51" s="589"/>
      <c r="J51" s="590"/>
      <c r="K51" s="267"/>
    </row>
    <row r="52" spans="2:11" x14ac:dyDescent="0.35">
      <c r="B52" s="21"/>
      <c r="C52" s="266"/>
      <c r="D52" s="266"/>
      <c r="E52" s="266"/>
      <c r="F52" s="266"/>
      <c r="G52" s="266"/>
      <c r="H52" s="266"/>
      <c r="I52" s="266"/>
      <c r="J52" s="266"/>
      <c r="K52" s="267"/>
    </row>
    <row r="53" spans="2:11" x14ac:dyDescent="0.35">
      <c r="B53" s="21"/>
      <c r="C53" s="358" t="s">
        <v>293</v>
      </c>
      <c r="D53" s="358"/>
      <c r="E53" s="358"/>
      <c r="F53" s="358"/>
      <c r="G53" s="358"/>
      <c r="H53" s="323"/>
      <c r="I53" s="358" t="str">
        <f>"500 merkkiä ("&amp;TEXT(LEN(C54),"0")&amp;" käytetty)"</f>
        <v>500 merkkiä (0 käytetty)</v>
      </c>
      <c r="J53" s="358"/>
      <c r="K53" s="359"/>
    </row>
    <row r="54" spans="2:11" ht="138" customHeight="1" x14ac:dyDescent="0.35">
      <c r="B54" s="21"/>
      <c r="C54" s="608"/>
      <c r="D54" s="609"/>
      <c r="E54" s="609"/>
      <c r="F54" s="609"/>
      <c r="G54" s="609"/>
      <c r="H54" s="609"/>
      <c r="I54" s="609"/>
      <c r="J54" s="610"/>
      <c r="K54" s="273"/>
    </row>
    <row r="55" spans="2:11" x14ac:dyDescent="0.35">
      <c r="B55" s="228"/>
      <c r="C55" s="298"/>
      <c r="D55" s="298"/>
      <c r="E55" s="298"/>
      <c r="F55" s="298"/>
      <c r="G55" s="298"/>
      <c r="H55" s="298"/>
      <c r="I55" s="298"/>
      <c r="J55" s="298"/>
      <c r="K55" s="274"/>
    </row>
    <row r="56" spans="2:11" x14ac:dyDescent="0.35">
      <c r="B56" s="21"/>
      <c r="C56" s="266"/>
      <c r="D56" s="266"/>
      <c r="E56" s="266"/>
      <c r="F56" s="266"/>
      <c r="G56" s="266"/>
      <c r="H56" s="266"/>
      <c r="I56" s="266"/>
      <c r="J56" s="266"/>
      <c r="K56" s="267"/>
    </row>
    <row r="57" spans="2:11" x14ac:dyDescent="0.35">
      <c r="B57" s="21"/>
      <c r="C57" s="266" t="s">
        <v>140</v>
      </c>
      <c r="D57" s="266"/>
      <c r="E57" s="266"/>
      <c r="F57" s="266"/>
      <c r="G57" s="266"/>
      <c r="H57" s="266"/>
      <c r="I57" s="266"/>
      <c r="J57" s="266"/>
      <c r="K57" s="267"/>
    </row>
    <row r="58" spans="2:11" x14ac:dyDescent="0.35">
      <c r="B58" s="21"/>
      <c r="C58" s="588"/>
      <c r="D58" s="589"/>
      <c r="E58" s="589"/>
      <c r="F58" s="589"/>
      <c r="G58" s="589"/>
      <c r="H58" s="589"/>
      <c r="I58" s="589"/>
      <c r="J58" s="590"/>
      <c r="K58" s="267"/>
    </row>
    <row r="59" spans="2:11" x14ac:dyDescent="0.35">
      <c r="B59" s="21"/>
      <c r="C59" s="266"/>
      <c r="D59" s="266"/>
      <c r="E59" s="266"/>
      <c r="F59" s="266"/>
      <c r="G59" s="266"/>
      <c r="H59" s="266"/>
      <c r="I59" s="266"/>
      <c r="J59" s="266"/>
      <c r="K59" s="267"/>
    </row>
    <row r="60" spans="2:11" x14ac:dyDescent="0.35">
      <c r="B60" s="21"/>
      <c r="C60" s="358" t="s">
        <v>293</v>
      </c>
      <c r="D60" s="358"/>
      <c r="E60" s="358"/>
      <c r="F60" s="358"/>
      <c r="G60" s="358"/>
      <c r="H60" s="323"/>
      <c r="I60" s="358" t="str">
        <f>"500 merkkiä ("&amp;TEXT(LEN(C61),"0")&amp;" käytetty)"</f>
        <v>500 merkkiä (0 käytetty)</v>
      </c>
      <c r="J60" s="358"/>
      <c r="K60" s="359"/>
    </row>
    <row r="61" spans="2:11" ht="138" customHeight="1" x14ac:dyDescent="0.35">
      <c r="B61" s="21"/>
      <c r="C61" s="608"/>
      <c r="D61" s="609"/>
      <c r="E61" s="609"/>
      <c r="F61" s="609"/>
      <c r="G61" s="609"/>
      <c r="H61" s="609"/>
      <c r="I61" s="609"/>
      <c r="J61" s="610"/>
      <c r="K61" s="273"/>
    </row>
    <row r="62" spans="2:11" x14ac:dyDescent="0.35">
      <c r="B62" s="228"/>
      <c r="C62" s="298"/>
      <c r="D62" s="298"/>
      <c r="E62" s="298"/>
      <c r="F62" s="298"/>
      <c r="G62" s="298"/>
      <c r="H62" s="298"/>
      <c r="I62" s="298"/>
      <c r="J62" s="298"/>
      <c r="K62" s="274"/>
    </row>
    <row r="63" spans="2:11" x14ac:dyDescent="0.35">
      <c r="B63" s="21"/>
      <c r="C63" s="266"/>
      <c r="D63" s="266"/>
      <c r="E63" s="266"/>
      <c r="F63" s="266"/>
      <c r="G63" s="266"/>
      <c r="H63" s="266"/>
      <c r="I63" s="266"/>
      <c r="J63" s="266"/>
      <c r="K63" s="267"/>
    </row>
    <row r="64" spans="2:11" x14ac:dyDescent="0.35">
      <c r="B64" s="21"/>
      <c r="C64" s="266" t="s">
        <v>141</v>
      </c>
      <c r="D64" s="266"/>
      <c r="E64" s="266"/>
      <c r="F64" s="266"/>
      <c r="G64" s="266"/>
      <c r="H64" s="266"/>
      <c r="I64" s="266"/>
      <c r="J64" s="266"/>
      <c r="K64" s="267"/>
    </row>
    <row r="65" spans="2:11" x14ac:dyDescent="0.35">
      <c r="B65" s="21"/>
      <c r="C65" s="588"/>
      <c r="D65" s="589"/>
      <c r="E65" s="589"/>
      <c r="F65" s="589"/>
      <c r="G65" s="589"/>
      <c r="H65" s="589"/>
      <c r="I65" s="589"/>
      <c r="J65" s="590"/>
      <c r="K65" s="267"/>
    </row>
    <row r="66" spans="2:11" x14ac:dyDescent="0.35">
      <c r="B66" s="21"/>
      <c r="C66" s="266"/>
      <c r="D66" s="266"/>
      <c r="E66" s="266"/>
      <c r="F66" s="266"/>
      <c r="G66" s="266"/>
      <c r="H66" s="266"/>
      <c r="I66" s="266"/>
      <c r="J66" s="266"/>
      <c r="K66" s="267"/>
    </row>
    <row r="67" spans="2:11" x14ac:dyDescent="0.35">
      <c r="B67" s="21"/>
      <c r="C67" s="358" t="s">
        <v>293</v>
      </c>
      <c r="D67" s="358"/>
      <c r="E67" s="358"/>
      <c r="F67" s="358"/>
      <c r="G67" s="358"/>
      <c r="H67" s="323"/>
      <c r="I67" s="358" t="str">
        <f>"500 merkkiä ("&amp;TEXT(LEN(C68),"0")&amp;" käytetty)"</f>
        <v>500 merkkiä (0 käytetty)</v>
      </c>
      <c r="J67" s="358"/>
      <c r="K67" s="359"/>
    </row>
    <row r="68" spans="2:11" ht="138" customHeight="1" x14ac:dyDescent="0.35">
      <c r="B68" s="21"/>
      <c r="C68" s="608"/>
      <c r="D68" s="609"/>
      <c r="E68" s="609"/>
      <c r="F68" s="609"/>
      <c r="G68" s="609"/>
      <c r="H68" s="609"/>
      <c r="I68" s="609"/>
      <c r="J68" s="610"/>
      <c r="K68" s="273"/>
    </row>
    <row r="69" spans="2:11" x14ac:dyDescent="0.35">
      <c r="B69" s="228"/>
      <c r="C69" s="298"/>
      <c r="D69" s="298"/>
      <c r="E69" s="298"/>
      <c r="F69" s="298"/>
      <c r="G69" s="298"/>
      <c r="H69" s="298"/>
      <c r="I69" s="298"/>
      <c r="J69" s="298"/>
      <c r="K69" s="274"/>
    </row>
    <row r="70" spans="2:11" x14ac:dyDescent="0.35">
      <c r="B70" s="21"/>
      <c r="C70" s="266"/>
      <c r="D70" s="266"/>
      <c r="E70" s="266"/>
      <c r="F70" s="266"/>
      <c r="G70" s="266"/>
      <c r="H70" s="266"/>
      <c r="I70" s="266"/>
      <c r="J70" s="266"/>
      <c r="K70" s="267"/>
    </row>
    <row r="71" spans="2:11" x14ac:dyDescent="0.35">
      <c r="B71" s="21"/>
      <c r="C71" s="266" t="s">
        <v>142</v>
      </c>
      <c r="D71" s="266"/>
      <c r="E71" s="266"/>
      <c r="F71" s="266"/>
      <c r="G71" s="266"/>
      <c r="H71" s="266"/>
      <c r="I71" s="266"/>
      <c r="J71" s="266"/>
      <c r="K71" s="267"/>
    </row>
    <row r="72" spans="2:11" x14ac:dyDescent="0.35">
      <c r="B72" s="21"/>
      <c r="C72" s="588"/>
      <c r="D72" s="589"/>
      <c r="E72" s="589"/>
      <c r="F72" s="589"/>
      <c r="G72" s="589"/>
      <c r="H72" s="589"/>
      <c r="I72" s="589"/>
      <c r="J72" s="590"/>
      <c r="K72" s="267"/>
    </row>
    <row r="73" spans="2:11" x14ac:dyDescent="0.35">
      <c r="B73" s="21"/>
      <c r="C73" s="266"/>
      <c r="D73" s="266"/>
      <c r="E73" s="266"/>
      <c r="F73" s="266"/>
      <c r="G73" s="266"/>
      <c r="H73" s="266"/>
      <c r="I73" s="266"/>
      <c r="J73" s="266"/>
      <c r="K73" s="267"/>
    </row>
    <row r="74" spans="2:11" x14ac:dyDescent="0.35">
      <c r="B74" s="21"/>
      <c r="C74" s="358" t="s">
        <v>293</v>
      </c>
      <c r="D74" s="358"/>
      <c r="E74" s="358"/>
      <c r="F74" s="358"/>
      <c r="G74" s="358"/>
      <c r="H74" s="323"/>
      <c r="I74" s="358" t="str">
        <f>"500 merkkiä ("&amp;TEXT(LEN(C75),"0")&amp;" käytetty)"</f>
        <v>500 merkkiä (0 käytetty)</v>
      </c>
      <c r="J74" s="358"/>
      <c r="K74" s="359"/>
    </row>
    <row r="75" spans="2:11" ht="138" customHeight="1" x14ac:dyDescent="0.35">
      <c r="B75" s="21"/>
      <c r="C75" s="608"/>
      <c r="D75" s="609"/>
      <c r="E75" s="609"/>
      <c r="F75" s="609"/>
      <c r="G75" s="609"/>
      <c r="H75" s="609"/>
      <c r="I75" s="609"/>
      <c r="J75" s="610"/>
      <c r="K75" s="273"/>
    </row>
    <row r="76" spans="2:11" x14ac:dyDescent="0.35">
      <c r="B76" s="228"/>
      <c r="C76" s="298"/>
      <c r="D76" s="298"/>
      <c r="E76" s="298"/>
      <c r="F76" s="298"/>
      <c r="G76" s="298"/>
      <c r="H76" s="298"/>
      <c r="I76" s="298"/>
      <c r="J76" s="298"/>
      <c r="K76" s="274"/>
    </row>
    <row r="77" spans="2:11" x14ac:dyDescent="0.35">
      <c r="B77" s="21"/>
      <c r="C77" s="266"/>
      <c r="D77" s="266"/>
      <c r="E77" s="266"/>
      <c r="F77" s="266"/>
      <c r="G77" s="266"/>
      <c r="H77" s="266"/>
      <c r="I77" s="266"/>
      <c r="J77" s="266"/>
      <c r="K77" s="267"/>
    </row>
    <row r="78" spans="2:11" x14ac:dyDescent="0.35">
      <c r="B78" s="21"/>
      <c r="C78" s="266" t="s">
        <v>143</v>
      </c>
      <c r="D78" s="266"/>
      <c r="E78" s="266"/>
      <c r="F78" s="266"/>
      <c r="G78" s="266"/>
      <c r="H78" s="266"/>
      <c r="I78" s="266"/>
      <c r="J78" s="266"/>
      <c r="K78" s="267"/>
    </row>
    <row r="79" spans="2:11" x14ac:dyDescent="0.35">
      <c r="B79" s="21"/>
      <c r="C79" s="588"/>
      <c r="D79" s="589"/>
      <c r="E79" s="589"/>
      <c r="F79" s="589"/>
      <c r="G79" s="589"/>
      <c r="H79" s="589"/>
      <c r="I79" s="589"/>
      <c r="J79" s="590"/>
      <c r="K79" s="267"/>
    </row>
    <row r="80" spans="2:11" x14ac:dyDescent="0.35">
      <c r="B80" s="21"/>
      <c r="C80" s="266"/>
      <c r="D80" s="266"/>
      <c r="E80" s="266"/>
      <c r="F80" s="266"/>
      <c r="G80" s="266"/>
      <c r="H80" s="266"/>
      <c r="I80" s="266"/>
      <c r="J80" s="266"/>
      <c r="K80" s="267"/>
    </row>
    <row r="81" spans="2:11" x14ac:dyDescent="0.35">
      <c r="B81" s="21"/>
      <c r="C81" s="358" t="s">
        <v>293</v>
      </c>
      <c r="D81" s="358"/>
      <c r="E81" s="358"/>
      <c r="F81" s="358"/>
      <c r="G81" s="358"/>
      <c r="H81" s="323"/>
      <c r="I81" s="358" t="str">
        <f>"500 merkkiä ("&amp;TEXT(LEN(C82),"0")&amp;" käytetty)"</f>
        <v>500 merkkiä (0 käytetty)</v>
      </c>
      <c r="J81" s="358"/>
      <c r="K81" s="359"/>
    </row>
    <row r="82" spans="2:11" ht="138" customHeight="1" x14ac:dyDescent="0.35">
      <c r="B82" s="21"/>
      <c r="C82" s="608"/>
      <c r="D82" s="609"/>
      <c r="E82" s="609"/>
      <c r="F82" s="609"/>
      <c r="G82" s="609"/>
      <c r="H82" s="609"/>
      <c r="I82" s="609"/>
      <c r="J82" s="610"/>
      <c r="K82" s="273"/>
    </row>
    <row r="83" spans="2:11" x14ac:dyDescent="0.35">
      <c r="B83" s="228"/>
      <c r="C83" s="298"/>
      <c r="D83" s="298"/>
      <c r="E83" s="298"/>
      <c r="F83" s="298"/>
      <c r="G83" s="298"/>
      <c r="H83" s="298"/>
      <c r="I83" s="298"/>
      <c r="J83" s="298"/>
      <c r="K83" s="274"/>
    </row>
    <row r="84" spans="2:11" x14ac:dyDescent="0.35">
      <c r="B84" s="21"/>
      <c r="C84" s="266"/>
      <c r="D84" s="266"/>
      <c r="E84" s="266"/>
      <c r="F84" s="266"/>
      <c r="G84" s="266"/>
      <c r="H84" s="266"/>
      <c r="I84" s="266"/>
      <c r="J84" s="266"/>
      <c r="K84" s="267"/>
    </row>
    <row r="85" spans="2:11" x14ac:dyDescent="0.35">
      <c r="B85" s="21"/>
      <c r="C85" s="266" t="s">
        <v>144</v>
      </c>
      <c r="D85" s="266"/>
      <c r="E85" s="266"/>
      <c r="F85" s="266"/>
      <c r="G85" s="266"/>
      <c r="H85" s="266"/>
      <c r="I85" s="266"/>
      <c r="J85" s="266"/>
      <c r="K85" s="267"/>
    </row>
    <row r="86" spans="2:11" x14ac:dyDescent="0.35">
      <c r="B86" s="21"/>
      <c r="C86" s="588"/>
      <c r="D86" s="589"/>
      <c r="E86" s="589"/>
      <c r="F86" s="589"/>
      <c r="G86" s="589"/>
      <c r="H86" s="589"/>
      <c r="I86" s="589"/>
      <c r="J86" s="590"/>
      <c r="K86" s="267"/>
    </row>
    <row r="87" spans="2:11" x14ac:dyDescent="0.35">
      <c r="B87" s="21"/>
      <c r="C87" s="266"/>
      <c r="D87" s="266"/>
      <c r="E87" s="266"/>
      <c r="F87" s="266"/>
      <c r="G87" s="266"/>
      <c r="H87" s="266"/>
      <c r="I87" s="266"/>
      <c r="J87" s="266"/>
      <c r="K87" s="267"/>
    </row>
    <row r="88" spans="2:11" x14ac:dyDescent="0.35">
      <c r="B88" s="21"/>
      <c r="C88" s="358" t="s">
        <v>293</v>
      </c>
      <c r="D88" s="358"/>
      <c r="E88" s="358"/>
      <c r="F88" s="358"/>
      <c r="G88" s="358"/>
      <c r="H88" s="323"/>
      <c r="I88" s="358" t="str">
        <f>"500 merkkiä ("&amp;TEXT(LEN(C89),"0")&amp;" käytetty)"</f>
        <v>500 merkkiä (0 käytetty)</v>
      </c>
      <c r="J88" s="358"/>
      <c r="K88" s="359"/>
    </row>
    <row r="89" spans="2:11" ht="138" customHeight="1" x14ac:dyDescent="0.35">
      <c r="B89" s="21"/>
      <c r="C89" s="608"/>
      <c r="D89" s="609"/>
      <c r="E89" s="609"/>
      <c r="F89" s="609"/>
      <c r="G89" s="609"/>
      <c r="H89" s="609"/>
      <c r="I89" s="609"/>
      <c r="J89" s="610"/>
      <c r="K89" s="273"/>
    </row>
    <row r="90" spans="2:11" x14ac:dyDescent="0.35">
      <c r="B90" s="228"/>
      <c r="C90" s="298"/>
      <c r="D90" s="298"/>
      <c r="E90" s="298"/>
      <c r="F90" s="298"/>
      <c r="G90" s="298"/>
      <c r="H90" s="298"/>
      <c r="I90" s="298"/>
      <c r="J90" s="298"/>
      <c r="K90" s="274"/>
    </row>
    <row r="91" spans="2:11" x14ac:dyDescent="0.35">
      <c r="B91" s="21"/>
      <c r="C91" s="266"/>
      <c r="D91" s="266"/>
      <c r="E91" s="266"/>
      <c r="F91" s="266"/>
      <c r="G91" s="266"/>
      <c r="H91" s="266"/>
      <c r="I91" s="266"/>
      <c r="J91" s="266"/>
      <c r="K91" s="267"/>
    </row>
    <row r="92" spans="2:11" x14ac:dyDescent="0.35">
      <c r="B92" s="21"/>
      <c r="C92" s="266" t="s">
        <v>145</v>
      </c>
      <c r="D92" s="266"/>
      <c r="E92" s="266"/>
      <c r="F92" s="266"/>
      <c r="G92" s="266"/>
      <c r="H92" s="266"/>
      <c r="I92" s="266"/>
      <c r="J92" s="266"/>
      <c r="K92" s="267"/>
    </row>
    <row r="93" spans="2:11" x14ac:dyDescent="0.35">
      <c r="B93" s="21"/>
      <c r="C93" s="588"/>
      <c r="D93" s="589"/>
      <c r="E93" s="589"/>
      <c r="F93" s="589"/>
      <c r="G93" s="589"/>
      <c r="H93" s="589"/>
      <c r="I93" s="589"/>
      <c r="J93" s="590"/>
      <c r="K93" s="267"/>
    </row>
    <row r="94" spans="2:11" x14ac:dyDescent="0.35">
      <c r="B94" s="21"/>
      <c r="C94" s="266"/>
      <c r="D94" s="266"/>
      <c r="E94" s="266"/>
      <c r="F94" s="266"/>
      <c r="G94" s="266"/>
      <c r="H94" s="266"/>
      <c r="I94" s="266"/>
      <c r="J94" s="266"/>
      <c r="K94" s="267"/>
    </row>
    <row r="95" spans="2:11" x14ac:dyDescent="0.35">
      <c r="B95" s="21"/>
      <c r="C95" s="358" t="s">
        <v>293</v>
      </c>
      <c r="D95" s="358"/>
      <c r="E95" s="358"/>
      <c r="F95" s="358"/>
      <c r="G95" s="358"/>
      <c r="H95" s="323"/>
      <c r="I95" s="358" t="str">
        <f>"500 merkkiä ("&amp;TEXT(LEN(C96),"0")&amp;" käytetty)"</f>
        <v>500 merkkiä (0 käytetty)</v>
      </c>
      <c r="J95" s="358"/>
      <c r="K95" s="359"/>
    </row>
    <row r="96" spans="2:11" ht="138" customHeight="1" x14ac:dyDescent="0.35">
      <c r="B96" s="21"/>
      <c r="C96" s="608"/>
      <c r="D96" s="609"/>
      <c r="E96" s="609"/>
      <c r="F96" s="609"/>
      <c r="G96" s="609"/>
      <c r="H96" s="609"/>
      <c r="I96" s="609"/>
      <c r="J96" s="610"/>
      <c r="K96" s="273"/>
    </row>
    <row r="97" spans="2:11" x14ac:dyDescent="0.35">
      <c r="B97" s="228"/>
      <c r="C97" s="298"/>
      <c r="D97" s="298"/>
      <c r="E97" s="298"/>
      <c r="F97" s="298"/>
      <c r="G97" s="298"/>
      <c r="H97" s="298"/>
      <c r="I97" s="298"/>
      <c r="J97" s="298"/>
      <c r="K97" s="274"/>
    </row>
    <row r="98" spans="2:11" x14ac:dyDescent="0.35">
      <c r="B98" s="21"/>
      <c r="C98" s="266"/>
      <c r="D98" s="266"/>
      <c r="E98" s="266"/>
      <c r="F98" s="266"/>
      <c r="G98" s="266"/>
      <c r="H98" s="266"/>
      <c r="I98" s="266"/>
      <c r="J98" s="266"/>
      <c r="K98" s="267"/>
    </row>
    <row r="99" spans="2:11" x14ac:dyDescent="0.35">
      <c r="B99" s="21"/>
      <c r="C99" s="266" t="s">
        <v>146</v>
      </c>
      <c r="D99" s="266"/>
      <c r="E99" s="266"/>
      <c r="F99" s="266"/>
      <c r="G99" s="266"/>
      <c r="H99" s="266"/>
      <c r="I99" s="266"/>
      <c r="J99" s="266"/>
      <c r="K99" s="267"/>
    </row>
    <row r="100" spans="2:11" x14ac:dyDescent="0.35">
      <c r="B100" s="21"/>
      <c r="C100" s="588"/>
      <c r="D100" s="589"/>
      <c r="E100" s="589"/>
      <c r="F100" s="589"/>
      <c r="G100" s="589"/>
      <c r="H100" s="589"/>
      <c r="I100" s="589"/>
      <c r="J100" s="590"/>
      <c r="K100" s="267"/>
    </row>
    <row r="101" spans="2:11" x14ac:dyDescent="0.35">
      <c r="B101" s="21"/>
      <c r="C101" s="266"/>
      <c r="D101" s="266"/>
      <c r="E101" s="266"/>
      <c r="F101" s="266"/>
      <c r="G101" s="266"/>
      <c r="H101" s="266"/>
      <c r="I101" s="266"/>
      <c r="J101" s="266"/>
      <c r="K101" s="267"/>
    </row>
    <row r="102" spans="2:11" x14ac:dyDescent="0.35">
      <c r="B102" s="21"/>
      <c r="C102" s="358" t="s">
        <v>293</v>
      </c>
      <c r="D102" s="358"/>
      <c r="E102" s="358"/>
      <c r="F102" s="358"/>
      <c r="G102" s="358"/>
      <c r="H102" s="323"/>
      <c r="I102" s="358" t="str">
        <f>"500 merkkiä ("&amp;TEXT(LEN(C103),"0")&amp;" käytetty)"</f>
        <v>500 merkkiä (0 käytetty)</v>
      </c>
      <c r="J102" s="358"/>
      <c r="K102" s="359"/>
    </row>
    <row r="103" spans="2:11" ht="138" customHeight="1" x14ac:dyDescent="0.35">
      <c r="B103" s="21"/>
      <c r="C103" s="608"/>
      <c r="D103" s="609"/>
      <c r="E103" s="609"/>
      <c r="F103" s="609"/>
      <c r="G103" s="609"/>
      <c r="H103" s="609"/>
      <c r="I103" s="609"/>
      <c r="J103" s="610"/>
      <c r="K103" s="273"/>
    </row>
    <row r="104" spans="2:11" x14ac:dyDescent="0.35">
      <c r="B104" s="228"/>
      <c r="C104" s="298"/>
      <c r="D104" s="298"/>
      <c r="E104" s="298"/>
      <c r="F104" s="298"/>
      <c r="G104" s="298"/>
      <c r="H104" s="298"/>
      <c r="I104" s="298"/>
      <c r="J104" s="298"/>
      <c r="K104" s="274"/>
    </row>
  </sheetData>
  <sheetProtection sheet="1" selectLockedCells="1"/>
  <mergeCells count="3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Aloita tästä'!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23046875" defaultRowHeight="15.5" x14ac:dyDescent="0.35"/>
  <cols>
    <col min="1" max="1" width="3.23046875" style="9" customWidth="1"/>
    <col min="2" max="2" width="3" style="9" customWidth="1"/>
    <col min="3" max="10" width="9.23046875" style="9"/>
    <col min="11" max="11" width="3.07421875" style="9" customWidth="1"/>
    <col min="12" max="12" width="4.53515625" style="9" customWidth="1"/>
    <col min="13" max="16384" width="9.23046875" style="9"/>
  </cols>
  <sheetData>
    <row r="1" spans="1:18" ht="16.149999999999999" customHeight="1" x14ac:dyDescent="0.35">
      <c r="A1" s="8" t="s">
        <v>190</v>
      </c>
    </row>
    <row r="2" spans="1:18" ht="16.149999999999999" customHeight="1" x14ac:dyDescent="0.35">
      <c r="A2" s="8"/>
    </row>
    <row r="3" spans="1:18" s="155" customFormat="1" ht="33" customHeight="1" x14ac:dyDescent="0.35">
      <c r="B3" s="611" t="s">
        <v>355</v>
      </c>
      <c r="C3" s="611"/>
      <c r="D3" s="611"/>
      <c r="E3" s="611"/>
      <c r="F3" s="611"/>
      <c r="G3" s="611"/>
      <c r="H3" s="611"/>
      <c r="I3" s="611"/>
      <c r="J3" s="611"/>
      <c r="K3" s="611"/>
    </row>
    <row r="4" spans="1:18" s="155" customFormat="1" x14ac:dyDescent="0.35"/>
    <row r="5" spans="1:18" x14ac:dyDescent="0.35">
      <c r="B5" s="279"/>
      <c r="C5" s="287"/>
      <c r="D5" s="62"/>
      <c r="E5" s="63"/>
      <c r="F5" s="63"/>
      <c r="G5" s="63"/>
      <c r="H5" s="63"/>
      <c r="I5" s="63"/>
      <c r="J5" s="63"/>
      <c r="K5" s="64"/>
      <c r="L5" s="155"/>
      <c r="M5" s="530" t="s">
        <v>75</v>
      </c>
      <c r="N5" s="531"/>
      <c r="O5" s="532"/>
      <c r="P5" s="155"/>
      <c r="Q5" s="155"/>
      <c r="R5" s="155"/>
    </row>
    <row r="6" spans="1:18" x14ac:dyDescent="0.35">
      <c r="B6" s="280"/>
      <c r="C6" s="309" t="s">
        <v>189</v>
      </c>
      <c r="D6" s="67"/>
      <c r="E6" s="266"/>
      <c r="F6" s="266"/>
      <c r="G6" s="266"/>
      <c r="H6" s="266"/>
      <c r="I6" s="266"/>
      <c r="J6" s="266"/>
      <c r="K6" s="267"/>
      <c r="L6" s="155"/>
      <c r="M6" s="155"/>
      <c r="N6" s="155"/>
      <c r="O6" s="155"/>
      <c r="P6" s="155"/>
      <c r="Q6" s="155"/>
      <c r="R6" s="155"/>
    </row>
    <row r="7" spans="1:18" ht="16.149999999999999" customHeight="1" x14ac:dyDescent="0.35">
      <c r="B7" s="280"/>
      <c r="C7" s="278"/>
      <c r="D7" s="67"/>
      <c r="E7" s="260"/>
      <c r="F7" s="260"/>
      <c r="G7" s="260"/>
      <c r="H7" s="260"/>
      <c r="I7" s="260"/>
      <c r="J7" s="260"/>
      <c r="K7" s="261"/>
      <c r="L7" s="155"/>
      <c r="M7" s="155"/>
      <c r="N7" s="155"/>
      <c r="O7" s="155"/>
      <c r="P7" s="155"/>
      <c r="Q7" s="155"/>
      <c r="R7" s="155"/>
    </row>
    <row r="8" spans="1:18" ht="16.149999999999999" customHeight="1" x14ac:dyDescent="0.35">
      <c r="B8" s="281"/>
      <c r="C8" s="284" t="s">
        <v>149</v>
      </c>
      <c r="D8" s="260"/>
      <c r="E8" s="260"/>
      <c r="F8" s="260"/>
      <c r="G8" s="260"/>
      <c r="H8" s="260"/>
      <c r="I8" s="260"/>
      <c r="J8" s="260"/>
      <c r="K8" s="261"/>
      <c r="L8" s="155"/>
      <c r="M8" s="155"/>
      <c r="N8" s="155"/>
      <c r="O8" s="155"/>
      <c r="P8" s="155"/>
      <c r="Q8" s="155"/>
      <c r="R8" s="155"/>
    </row>
    <row r="9" spans="1:18" ht="16.149999999999999" customHeight="1" x14ac:dyDescent="0.35">
      <c r="B9" s="283"/>
      <c r="C9" s="588"/>
      <c r="D9" s="615"/>
      <c r="E9" s="615"/>
      <c r="F9" s="615"/>
      <c r="G9" s="615"/>
      <c r="H9" s="615"/>
      <c r="I9" s="615"/>
      <c r="J9" s="616"/>
      <c r="K9" s="261"/>
      <c r="L9" s="155"/>
      <c r="M9" s="382"/>
      <c r="N9" s="382"/>
      <c r="O9" s="382"/>
      <c r="P9" s="382"/>
      <c r="Q9" s="382"/>
      <c r="R9" s="382"/>
    </row>
    <row r="10" spans="1:18" ht="16.149999999999999" customHeight="1" x14ac:dyDescent="0.35">
      <c r="B10" s="281"/>
      <c r="C10" s="63"/>
      <c r="D10" s="260"/>
      <c r="E10" s="260"/>
      <c r="F10" s="260"/>
      <c r="G10" s="260"/>
      <c r="H10" s="260"/>
      <c r="I10" s="260"/>
      <c r="J10" s="260"/>
      <c r="K10" s="261"/>
      <c r="L10" s="155"/>
      <c r="M10" s="382"/>
      <c r="N10" s="382"/>
      <c r="O10" s="382"/>
      <c r="P10" s="382"/>
      <c r="Q10" s="382"/>
      <c r="R10" s="382"/>
    </row>
    <row r="11" spans="1:18" ht="16.149999999999999" customHeight="1" x14ac:dyDescent="0.35">
      <c r="B11" s="281"/>
      <c r="C11" s="284" t="s">
        <v>292</v>
      </c>
      <c r="D11" s="260"/>
      <c r="E11" s="260"/>
      <c r="F11" s="260"/>
      <c r="G11" s="260"/>
      <c r="H11" s="360"/>
      <c r="I11" s="260" t="str">
        <f>"500 merkkiä ("&amp;TEXT(LEN(C12),"0")&amp;" käytetty)"</f>
        <v>500 merkkiä (0 käytetty)</v>
      </c>
      <c r="J11" s="260"/>
      <c r="K11" s="261"/>
      <c r="L11" s="155"/>
      <c r="M11" s="382"/>
      <c r="N11" s="382"/>
      <c r="O11" s="382"/>
      <c r="P11" s="382"/>
      <c r="Q11" s="382"/>
      <c r="R11" s="382"/>
    </row>
    <row r="12" spans="1:18" ht="138" customHeight="1" x14ac:dyDescent="0.35">
      <c r="B12" s="283"/>
      <c r="C12" s="608"/>
      <c r="D12" s="609"/>
      <c r="E12" s="609"/>
      <c r="F12" s="609"/>
      <c r="G12" s="609"/>
      <c r="H12" s="609"/>
      <c r="I12" s="609"/>
      <c r="J12" s="610"/>
      <c r="K12" s="262"/>
      <c r="L12" s="155"/>
      <c r="M12" s="382"/>
      <c r="N12" s="382"/>
      <c r="O12" s="382"/>
      <c r="P12" s="382"/>
      <c r="Q12" s="382"/>
      <c r="R12" s="382"/>
    </row>
    <row r="13" spans="1:18" ht="16.149999999999999" customHeight="1" x14ac:dyDescent="0.35">
      <c r="B13" s="259"/>
      <c r="C13" s="285"/>
      <c r="D13" s="263"/>
      <c r="E13" s="263"/>
      <c r="F13" s="263"/>
      <c r="G13" s="263"/>
      <c r="H13" s="263"/>
      <c r="I13" s="263"/>
      <c r="J13" s="263"/>
      <c r="K13" s="262"/>
      <c r="L13" s="155"/>
      <c r="M13" s="155"/>
      <c r="N13" s="155"/>
      <c r="O13" s="155"/>
      <c r="P13" s="155"/>
      <c r="Q13" s="155"/>
      <c r="R13" s="155"/>
    </row>
    <row r="14" spans="1:18" ht="16.149999999999999" customHeight="1" x14ac:dyDescent="0.35">
      <c r="B14" s="281"/>
      <c r="C14" s="284" t="s">
        <v>152</v>
      </c>
      <c r="D14" s="260"/>
      <c r="E14" s="260"/>
      <c r="F14" s="260"/>
      <c r="G14" s="260"/>
      <c r="H14" s="260"/>
      <c r="I14" s="260"/>
      <c r="J14" s="260"/>
      <c r="K14" s="261"/>
      <c r="L14" s="155"/>
      <c r="M14" s="155"/>
      <c r="N14" s="155"/>
      <c r="O14" s="155"/>
      <c r="P14" s="155"/>
      <c r="Q14" s="155"/>
      <c r="R14" s="155"/>
    </row>
    <row r="15" spans="1:18" ht="16.149999999999999" customHeight="1" x14ac:dyDescent="0.35">
      <c r="B15" s="286"/>
      <c r="C15" s="588"/>
      <c r="D15" s="615"/>
      <c r="E15" s="615"/>
      <c r="F15" s="615"/>
      <c r="G15" s="615"/>
      <c r="H15" s="615"/>
      <c r="I15" s="615"/>
      <c r="J15" s="616"/>
      <c r="K15" s="261"/>
      <c r="L15" s="155"/>
      <c r="M15" s="155"/>
      <c r="N15" s="155"/>
      <c r="O15" s="155"/>
      <c r="P15" s="155"/>
      <c r="Q15" s="155"/>
      <c r="R15" s="155"/>
    </row>
    <row r="16" spans="1:18" ht="16.149999999999999" customHeight="1" x14ac:dyDescent="0.35">
      <c r="B16" s="281"/>
      <c r="C16" s="63"/>
      <c r="D16" s="260"/>
      <c r="E16" s="260"/>
      <c r="F16" s="260"/>
      <c r="G16" s="260"/>
      <c r="H16" s="260"/>
      <c r="I16" s="260"/>
      <c r="J16" s="260"/>
      <c r="K16" s="261"/>
      <c r="L16" s="155"/>
      <c r="M16" s="155"/>
      <c r="N16" s="155"/>
      <c r="O16" s="155"/>
      <c r="P16" s="155"/>
      <c r="Q16" s="155"/>
      <c r="R16" s="155"/>
    </row>
    <row r="17" spans="2:18" ht="16.149999999999999" customHeight="1" x14ac:dyDescent="0.35">
      <c r="B17" s="281"/>
      <c r="C17" s="284" t="s">
        <v>292</v>
      </c>
      <c r="D17" s="358"/>
      <c r="E17" s="358"/>
      <c r="F17" s="358"/>
      <c r="G17" s="358"/>
      <c r="H17" s="360"/>
      <c r="I17" s="358" t="str">
        <f>"500 merkkiä ("&amp;TEXT(LEN(C18),"0")&amp;" käytetty)"</f>
        <v>500 merkkiä (0 käytetty)</v>
      </c>
      <c r="J17" s="358"/>
      <c r="K17" s="261"/>
      <c r="L17" s="155"/>
      <c r="M17" s="155"/>
      <c r="N17" s="155"/>
      <c r="O17" s="155"/>
      <c r="P17" s="155"/>
      <c r="Q17" s="155"/>
      <c r="R17" s="155"/>
    </row>
    <row r="18" spans="2:18" ht="138" customHeight="1" x14ac:dyDescent="0.35">
      <c r="B18" s="283"/>
      <c r="C18" s="608"/>
      <c r="D18" s="609"/>
      <c r="E18" s="609"/>
      <c r="F18" s="609"/>
      <c r="G18" s="609"/>
      <c r="H18" s="609"/>
      <c r="I18" s="609"/>
      <c r="J18" s="610"/>
      <c r="K18" s="273"/>
      <c r="L18" s="155"/>
      <c r="M18" s="155"/>
      <c r="N18" s="155"/>
      <c r="O18" s="155"/>
      <c r="P18" s="155"/>
      <c r="Q18" s="155"/>
      <c r="R18" s="155"/>
    </row>
    <row r="19" spans="2:18" ht="16.149999999999999" customHeight="1" x14ac:dyDescent="0.35">
      <c r="B19" s="259"/>
      <c r="C19" s="285"/>
      <c r="D19" s="263"/>
      <c r="E19" s="263"/>
      <c r="F19" s="263"/>
      <c r="G19" s="263"/>
      <c r="H19" s="263"/>
      <c r="I19" s="263"/>
      <c r="J19" s="263"/>
      <c r="K19" s="262"/>
      <c r="L19" s="155"/>
      <c r="M19" s="155"/>
      <c r="N19" s="155"/>
      <c r="O19" s="155"/>
      <c r="P19" s="155"/>
      <c r="Q19" s="155"/>
      <c r="R19" s="155"/>
    </row>
    <row r="20" spans="2:18" ht="16.149999999999999" customHeight="1" x14ac:dyDescent="0.35">
      <c r="B20" s="281"/>
      <c r="C20" s="284" t="s">
        <v>163</v>
      </c>
      <c r="D20" s="260"/>
      <c r="E20" s="260"/>
      <c r="F20" s="260"/>
      <c r="G20" s="260"/>
      <c r="H20" s="260"/>
      <c r="I20" s="260"/>
      <c r="J20" s="260"/>
      <c r="K20" s="261"/>
      <c r="L20" s="155"/>
      <c r="M20" s="155"/>
      <c r="N20" s="155"/>
      <c r="O20" s="155"/>
      <c r="P20" s="155"/>
      <c r="Q20" s="155"/>
      <c r="R20" s="155"/>
    </row>
    <row r="21" spans="2:18" ht="16.149999999999999" customHeight="1" x14ac:dyDescent="0.35">
      <c r="B21" s="286"/>
      <c r="C21" s="588"/>
      <c r="D21" s="615"/>
      <c r="E21" s="615"/>
      <c r="F21" s="615"/>
      <c r="G21" s="615"/>
      <c r="H21" s="615"/>
      <c r="I21" s="615"/>
      <c r="J21" s="616"/>
      <c r="K21" s="261"/>
      <c r="L21" s="155"/>
      <c r="M21" s="155"/>
      <c r="N21" s="155"/>
      <c r="O21" s="155"/>
      <c r="P21" s="155"/>
      <c r="Q21" s="155"/>
      <c r="R21" s="155"/>
    </row>
    <row r="22" spans="2:18" ht="16.149999999999999" customHeight="1" x14ac:dyDescent="0.35">
      <c r="B22" s="281"/>
      <c r="C22" s="63"/>
      <c r="D22" s="260"/>
      <c r="E22" s="260"/>
      <c r="F22" s="260"/>
      <c r="G22" s="260"/>
      <c r="H22" s="260"/>
      <c r="I22" s="260"/>
      <c r="J22" s="260"/>
      <c r="K22" s="261"/>
      <c r="L22" s="155"/>
      <c r="M22" s="155"/>
      <c r="N22" s="155"/>
      <c r="O22" s="155"/>
      <c r="P22" s="155"/>
      <c r="Q22" s="155"/>
      <c r="R22" s="155"/>
    </row>
    <row r="23" spans="2:18" ht="16.149999999999999" customHeight="1" x14ac:dyDescent="0.35">
      <c r="B23" s="281"/>
      <c r="C23" s="284" t="s">
        <v>292</v>
      </c>
      <c r="D23" s="358"/>
      <c r="E23" s="358"/>
      <c r="F23" s="358"/>
      <c r="G23" s="358"/>
      <c r="H23" s="360"/>
      <c r="I23" s="358" t="str">
        <f>"500 merkkiä ("&amp;TEXT(LEN(C24),"0")&amp;" käytetty)"</f>
        <v>500 merkkiä (0 käytetty)</v>
      </c>
      <c r="J23" s="358"/>
      <c r="K23" s="261"/>
      <c r="L23" s="155"/>
      <c r="M23" s="155"/>
      <c r="N23" s="155"/>
      <c r="O23" s="155"/>
      <c r="P23" s="155"/>
      <c r="Q23" s="155"/>
      <c r="R23" s="155"/>
    </row>
    <row r="24" spans="2:18" ht="138" customHeight="1" x14ac:dyDescent="0.35">
      <c r="B24" s="283"/>
      <c r="C24" s="608"/>
      <c r="D24" s="609"/>
      <c r="E24" s="609"/>
      <c r="F24" s="609"/>
      <c r="G24" s="609"/>
      <c r="H24" s="609"/>
      <c r="I24" s="609"/>
      <c r="J24" s="610"/>
      <c r="K24" s="273"/>
      <c r="L24" s="155"/>
      <c r="M24" s="155"/>
      <c r="N24" s="155"/>
      <c r="O24" s="155"/>
      <c r="P24" s="155"/>
      <c r="Q24" s="155"/>
      <c r="R24" s="155"/>
    </row>
    <row r="25" spans="2:18" ht="16.149999999999999" customHeight="1" x14ac:dyDescent="0.35">
      <c r="B25" s="259"/>
      <c r="C25" s="285"/>
      <c r="D25" s="263"/>
      <c r="E25" s="263"/>
      <c r="F25" s="263"/>
      <c r="G25" s="263"/>
      <c r="H25" s="263"/>
      <c r="I25" s="263"/>
      <c r="J25" s="263"/>
      <c r="K25" s="262"/>
      <c r="L25" s="155"/>
      <c r="M25" s="155"/>
      <c r="N25" s="155"/>
      <c r="O25" s="155"/>
      <c r="P25" s="155"/>
      <c r="Q25" s="155"/>
      <c r="R25" s="155"/>
    </row>
    <row r="26" spans="2:18" ht="16.149999999999999" customHeight="1" x14ac:dyDescent="0.35">
      <c r="B26" s="281"/>
      <c r="C26" s="284" t="s">
        <v>162</v>
      </c>
      <c r="D26" s="260"/>
      <c r="E26" s="260"/>
      <c r="F26" s="260"/>
      <c r="G26" s="260"/>
      <c r="H26" s="260"/>
      <c r="I26" s="260"/>
      <c r="J26" s="260"/>
      <c r="K26" s="261"/>
      <c r="L26" s="155"/>
      <c r="M26" s="155"/>
      <c r="N26" s="155"/>
      <c r="O26" s="155"/>
      <c r="P26" s="155"/>
      <c r="Q26" s="155"/>
      <c r="R26" s="155"/>
    </row>
    <row r="27" spans="2:18" ht="16.149999999999999" customHeight="1" x14ac:dyDescent="0.35">
      <c r="B27" s="286"/>
      <c r="C27" s="588"/>
      <c r="D27" s="615"/>
      <c r="E27" s="615"/>
      <c r="F27" s="615"/>
      <c r="G27" s="615"/>
      <c r="H27" s="615"/>
      <c r="I27" s="615"/>
      <c r="J27" s="616"/>
      <c r="K27" s="261"/>
      <c r="L27" s="155"/>
      <c r="M27" s="155"/>
      <c r="N27" s="155"/>
      <c r="O27" s="155"/>
      <c r="P27" s="155"/>
      <c r="Q27" s="155"/>
      <c r="R27" s="155"/>
    </row>
    <row r="28" spans="2:18" ht="16.149999999999999" customHeight="1" x14ac:dyDescent="0.35">
      <c r="B28" s="281"/>
      <c r="C28" s="63"/>
      <c r="D28" s="260"/>
      <c r="E28" s="260"/>
      <c r="F28" s="260"/>
      <c r="G28" s="260"/>
      <c r="H28" s="260"/>
      <c r="I28" s="260"/>
      <c r="J28" s="260"/>
      <c r="K28" s="261"/>
      <c r="L28" s="155"/>
      <c r="M28" s="155"/>
      <c r="N28" s="155"/>
      <c r="O28" s="155"/>
      <c r="P28" s="155"/>
      <c r="Q28" s="155"/>
      <c r="R28" s="155"/>
    </row>
    <row r="29" spans="2:18" ht="16.149999999999999" customHeight="1" x14ac:dyDescent="0.35">
      <c r="B29" s="281"/>
      <c r="C29" s="284" t="s">
        <v>292</v>
      </c>
      <c r="D29" s="358"/>
      <c r="E29" s="358"/>
      <c r="F29" s="358"/>
      <c r="G29" s="358"/>
      <c r="H29" s="360"/>
      <c r="I29" s="358" t="str">
        <f>"500 merkkiä ("&amp;TEXT(LEN(C30),"0")&amp;" käytetty)"</f>
        <v>500 merkkiä (0 käytetty)</v>
      </c>
      <c r="J29" s="358"/>
      <c r="K29" s="261"/>
      <c r="L29" s="155"/>
      <c r="M29" s="155"/>
      <c r="N29" s="155"/>
      <c r="O29" s="155"/>
      <c r="P29" s="155"/>
      <c r="Q29" s="155"/>
      <c r="R29" s="155"/>
    </row>
    <row r="30" spans="2:18" ht="138" customHeight="1" x14ac:dyDescent="0.35">
      <c r="B30" s="283"/>
      <c r="C30" s="608"/>
      <c r="D30" s="609"/>
      <c r="E30" s="609"/>
      <c r="F30" s="609"/>
      <c r="G30" s="609"/>
      <c r="H30" s="609"/>
      <c r="I30" s="609"/>
      <c r="J30" s="610"/>
      <c r="K30" s="273"/>
      <c r="L30" s="155"/>
      <c r="M30" s="155"/>
      <c r="N30" s="155"/>
      <c r="O30" s="155"/>
      <c r="P30" s="155"/>
      <c r="Q30" s="155"/>
      <c r="R30" s="155"/>
    </row>
    <row r="31" spans="2:18" ht="16.149999999999999" customHeight="1" x14ac:dyDescent="0.35">
      <c r="B31" s="259"/>
      <c r="C31" s="285"/>
      <c r="D31" s="263"/>
      <c r="E31" s="263"/>
      <c r="F31" s="263"/>
      <c r="G31" s="263"/>
      <c r="H31" s="263"/>
      <c r="I31" s="263"/>
      <c r="J31" s="263"/>
      <c r="K31" s="262"/>
      <c r="L31" s="155"/>
      <c r="M31" s="155"/>
      <c r="N31" s="155"/>
      <c r="O31" s="155"/>
      <c r="P31" s="155"/>
      <c r="Q31" s="155"/>
      <c r="R31" s="155"/>
    </row>
    <row r="32" spans="2:18" ht="16.149999999999999" customHeight="1" x14ac:dyDescent="0.35">
      <c r="B32" s="281"/>
      <c r="C32" s="284" t="s">
        <v>161</v>
      </c>
      <c r="D32" s="260"/>
      <c r="E32" s="260"/>
      <c r="F32" s="260"/>
      <c r="G32" s="260"/>
      <c r="H32" s="260"/>
      <c r="I32" s="260"/>
      <c r="J32" s="260"/>
      <c r="K32" s="261"/>
      <c r="L32" s="155"/>
      <c r="M32" s="155"/>
      <c r="N32" s="155"/>
      <c r="O32" s="155"/>
      <c r="P32" s="155"/>
      <c r="Q32" s="155"/>
      <c r="R32" s="155"/>
    </row>
    <row r="33" spans="2:18" ht="16.149999999999999" customHeight="1" x14ac:dyDescent="0.35">
      <c r="B33" s="286"/>
      <c r="C33" s="588"/>
      <c r="D33" s="615"/>
      <c r="E33" s="615"/>
      <c r="F33" s="615"/>
      <c r="G33" s="615"/>
      <c r="H33" s="615"/>
      <c r="I33" s="615"/>
      <c r="J33" s="616"/>
      <c r="K33" s="261"/>
      <c r="L33" s="155"/>
      <c r="M33" s="155"/>
      <c r="N33" s="155"/>
      <c r="O33" s="155"/>
      <c r="P33" s="155"/>
      <c r="Q33" s="155"/>
      <c r="R33" s="155"/>
    </row>
    <row r="34" spans="2:18" ht="16.149999999999999" customHeight="1" x14ac:dyDescent="0.35">
      <c r="B34" s="281"/>
      <c r="C34" s="63"/>
      <c r="D34" s="260"/>
      <c r="E34" s="260"/>
      <c r="F34" s="260"/>
      <c r="G34" s="260"/>
      <c r="H34" s="260"/>
      <c r="I34" s="260"/>
      <c r="J34" s="260"/>
      <c r="K34" s="261"/>
      <c r="L34" s="155"/>
      <c r="M34" s="155"/>
      <c r="N34" s="155"/>
      <c r="O34" s="155"/>
      <c r="P34" s="155"/>
      <c r="Q34" s="155"/>
      <c r="R34" s="155"/>
    </row>
    <row r="35" spans="2:18" ht="16.149999999999999" customHeight="1" x14ac:dyDescent="0.35">
      <c r="B35" s="281"/>
      <c r="C35" s="284" t="s">
        <v>292</v>
      </c>
      <c r="D35" s="358"/>
      <c r="E35" s="358"/>
      <c r="F35" s="358"/>
      <c r="G35" s="358"/>
      <c r="H35" s="360"/>
      <c r="I35" s="358" t="str">
        <f>"500 merkkiä ("&amp;TEXT(LEN(C36),"0")&amp;" käytetty)"</f>
        <v>500 merkkiä (0 käytetty)</v>
      </c>
      <c r="J35" s="358"/>
      <c r="K35" s="261"/>
      <c r="L35" s="155"/>
      <c r="M35" s="155"/>
      <c r="N35" s="155"/>
      <c r="O35" s="155"/>
      <c r="P35" s="155"/>
      <c r="Q35" s="155"/>
      <c r="R35" s="155"/>
    </row>
    <row r="36" spans="2:18" ht="138" customHeight="1" x14ac:dyDescent="0.35">
      <c r="B36" s="283"/>
      <c r="C36" s="608"/>
      <c r="D36" s="609"/>
      <c r="E36" s="609"/>
      <c r="F36" s="609"/>
      <c r="G36" s="609"/>
      <c r="H36" s="609"/>
      <c r="I36" s="609"/>
      <c r="J36" s="610"/>
      <c r="K36" s="273"/>
      <c r="L36" s="155"/>
      <c r="M36" s="155"/>
      <c r="N36" s="155"/>
      <c r="O36" s="155"/>
      <c r="P36" s="155"/>
      <c r="Q36" s="155"/>
      <c r="R36" s="155"/>
    </row>
    <row r="37" spans="2:18" ht="16.149999999999999" customHeight="1" x14ac:dyDescent="0.35">
      <c r="B37" s="259"/>
      <c r="C37" s="285"/>
      <c r="D37" s="263"/>
      <c r="E37" s="263"/>
      <c r="F37" s="263"/>
      <c r="G37" s="263"/>
      <c r="H37" s="263"/>
      <c r="I37" s="263"/>
      <c r="J37" s="263"/>
      <c r="K37" s="262"/>
      <c r="L37" s="155"/>
      <c r="M37" s="155"/>
      <c r="N37" s="155"/>
      <c r="O37" s="155"/>
      <c r="P37" s="155"/>
      <c r="Q37" s="155"/>
      <c r="R37" s="155"/>
    </row>
    <row r="38" spans="2:18" ht="16.149999999999999" customHeight="1" x14ac:dyDescent="0.35">
      <c r="B38" s="281"/>
      <c r="C38" s="284" t="s">
        <v>160</v>
      </c>
      <c r="D38" s="260"/>
      <c r="E38" s="260"/>
      <c r="F38" s="260"/>
      <c r="G38" s="260"/>
      <c r="H38" s="260"/>
      <c r="I38" s="260"/>
      <c r="J38" s="260"/>
      <c r="K38" s="261"/>
      <c r="L38" s="155"/>
      <c r="M38" s="155"/>
      <c r="N38" s="155"/>
      <c r="O38" s="155"/>
      <c r="P38" s="155"/>
      <c r="Q38" s="155"/>
      <c r="R38" s="155"/>
    </row>
    <row r="39" spans="2:18" ht="16.149999999999999" customHeight="1" x14ac:dyDescent="0.35">
      <c r="B39" s="286"/>
      <c r="C39" s="588"/>
      <c r="D39" s="615"/>
      <c r="E39" s="615"/>
      <c r="F39" s="615"/>
      <c r="G39" s="615"/>
      <c r="H39" s="615"/>
      <c r="I39" s="615"/>
      <c r="J39" s="616"/>
      <c r="K39" s="261"/>
      <c r="L39" s="155"/>
      <c r="M39" s="155"/>
      <c r="N39" s="155"/>
      <c r="O39" s="155"/>
      <c r="P39" s="155"/>
      <c r="Q39" s="155"/>
      <c r="R39" s="155"/>
    </row>
    <row r="40" spans="2:18" ht="16.149999999999999" customHeight="1" x14ac:dyDescent="0.35">
      <c r="B40" s="281"/>
      <c r="C40" s="63"/>
      <c r="D40" s="260"/>
      <c r="E40" s="260"/>
      <c r="F40" s="260"/>
      <c r="G40" s="260"/>
      <c r="H40" s="260"/>
      <c r="I40" s="260"/>
      <c r="J40" s="260"/>
      <c r="K40" s="261"/>
      <c r="L40" s="155"/>
      <c r="M40" s="155"/>
      <c r="N40" s="155"/>
      <c r="O40" s="155"/>
      <c r="P40" s="155"/>
      <c r="Q40" s="155"/>
      <c r="R40" s="155"/>
    </row>
    <row r="41" spans="2:18" ht="16.149999999999999" customHeight="1" x14ac:dyDescent="0.35">
      <c r="B41" s="281"/>
      <c r="C41" s="284" t="s">
        <v>292</v>
      </c>
      <c r="D41" s="358"/>
      <c r="E41" s="358"/>
      <c r="F41" s="358"/>
      <c r="G41" s="358"/>
      <c r="H41" s="360"/>
      <c r="I41" s="358" t="str">
        <f>"500 merkkiä ("&amp;TEXT(LEN(C42),"0")&amp;" käytetty)"</f>
        <v>500 merkkiä (0 käytetty)</v>
      </c>
      <c r="J41" s="358"/>
      <c r="K41" s="261"/>
      <c r="L41" s="155"/>
      <c r="M41" s="155"/>
      <c r="N41" s="155"/>
      <c r="O41" s="155"/>
      <c r="P41" s="155"/>
      <c r="Q41" s="155"/>
      <c r="R41" s="155"/>
    </row>
    <row r="42" spans="2:18" ht="138" customHeight="1" x14ac:dyDescent="0.35">
      <c r="B42" s="283"/>
      <c r="C42" s="608"/>
      <c r="D42" s="609"/>
      <c r="E42" s="609"/>
      <c r="F42" s="609"/>
      <c r="G42" s="609"/>
      <c r="H42" s="609"/>
      <c r="I42" s="609"/>
      <c r="J42" s="610"/>
      <c r="K42" s="273"/>
      <c r="L42" s="155"/>
      <c r="M42" s="155"/>
      <c r="N42" s="155"/>
      <c r="O42" s="155"/>
      <c r="P42" s="155"/>
      <c r="Q42" s="155"/>
      <c r="R42" s="155"/>
    </row>
    <row r="43" spans="2:18" ht="16.149999999999999" customHeight="1" x14ac:dyDescent="0.35">
      <c r="B43" s="259"/>
      <c r="C43" s="285"/>
      <c r="D43" s="263"/>
      <c r="E43" s="263"/>
      <c r="F43" s="263"/>
      <c r="G43" s="263"/>
      <c r="H43" s="263"/>
      <c r="I43" s="263"/>
      <c r="J43" s="263"/>
      <c r="K43" s="262"/>
      <c r="L43" s="155"/>
      <c r="M43" s="155"/>
      <c r="N43" s="155"/>
      <c r="O43" s="155"/>
      <c r="P43" s="155"/>
      <c r="Q43" s="155"/>
      <c r="R43" s="155"/>
    </row>
    <row r="44" spans="2:18" ht="16.149999999999999" customHeight="1" x14ac:dyDescent="0.35">
      <c r="B44" s="281"/>
      <c r="C44" s="284" t="s">
        <v>292</v>
      </c>
      <c r="D44" s="358"/>
      <c r="E44" s="358"/>
      <c r="F44" s="358"/>
      <c r="G44" s="358"/>
      <c r="H44" s="360"/>
      <c r="I44" s="358" t="str">
        <f>"500 merkkiä ("&amp;TEXT(LEN(C45),"0")&amp;" käytetty)"</f>
        <v>500 merkkiä (0 käytetty)</v>
      </c>
      <c r="J44" s="358"/>
      <c r="K44" s="261"/>
      <c r="L44" s="155"/>
      <c r="M44" s="155"/>
      <c r="N44" s="155"/>
      <c r="O44" s="155"/>
      <c r="P44" s="155"/>
      <c r="Q44" s="155"/>
      <c r="R44" s="155"/>
    </row>
    <row r="45" spans="2:18" ht="16.149999999999999" customHeight="1" x14ac:dyDescent="0.35">
      <c r="B45" s="286"/>
      <c r="C45" s="588"/>
      <c r="D45" s="615"/>
      <c r="E45" s="615"/>
      <c r="F45" s="615"/>
      <c r="G45" s="615"/>
      <c r="H45" s="615"/>
      <c r="I45" s="615"/>
      <c r="J45" s="616"/>
      <c r="K45" s="261"/>
      <c r="L45" s="155"/>
      <c r="M45" s="155"/>
      <c r="N45" s="155"/>
      <c r="O45" s="155"/>
      <c r="P45" s="155"/>
      <c r="Q45" s="155"/>
      <c r="R45" s="155"/>
    </row>
    <row r="46" spans="2:18" ht="16.149999999999999" customHeight="1" x14ac:dyDescent="0.35">
      <c r="B46" s="281"/>
      <c r="C46" s="63"/>
      <c r="D46" s="260"/>
      <c r="E46" s="260"/>
      <c r="F46" s="260"/>
      <c r="G46" s="260"/>
      <c r="H46" s="260"/>
      <c r="I46" s="260"/>
      <c r="J46" s="260"/>
      <c r="K46" s="261"/>
      <c r="L46" s="155"/>
      <c r="M46" s="155"/>
      <c r="N46" s="155"/>
      <c r="O46" s="155"/>
      <c r="P46" s="155"/>
      <c r="Q46" s="155"/>
      <c r="R46" s="155"/>
    </row>
    <row r="47" spans="2:18" ht="16.149999999999999" customHeight="1" x14ac:dyDescent="0.35">
      <c r="B47" s="281"/>
      <c r="C47" s="284" t="s">
        <v>292</v>
      </c>
      <c r="D47" s="358"/>
      <c r="E47" s="358"/>
      <c r="F47" s="358"/>
      <c r="G47" s="358"/>
      <c r="H47" s="360"/>
      <c r="I47" s="358" t="str">
        <f>"500 merkkiä ("&amp;TEXT(LEN(C48),"0")&amp;" käytetty)"</f>
        <v>500 merkkiä (0 käytetty)</v>
      </c>
      <c r="J47" s="358"/>
      <c r="K47" s="261"/>
      <c r="L47" s="155"/>
      <c r="M47" s="155"/>
      <c r="N47" s="155"/>
      <c r="O47" s="155"/>
      <c r="P47" s="155"/>
      <c r="Q47" s="155"/>
      <c r="R47" s="155"/>
    </row>
    <row r="48" spans="2:18" ht="138" customHeight="1" x14ac:dyDescent="0.35">
      <c r="B48" s="283"/>
      <c r="C48" s="608"/>
      <c r="D48" s="609"/>
      <c r="E48" s="609"/>
      <c r="F48" s="609"/>
      <c r="G48" s="609"/>
      <c r="H48" s="609"/>
      <c r="I48" s="609"/>
      <c r="J48" s="610"/>
      <c r="K48" s="273"/>
      <c r="L48" s="155"/>
      <c r="M48" s="155"/>
      <c r="N48" s="155"/>
      <c r="O48" s="155"/>
      <c r="P48" s="155"/>
      <c r="Q48" s="155"/>
      <c r="R48" s="155"/>
    </row>
    <row r="49" spans="2:18" ht="16.149999999999999" customHeight="1" x14ac:dyDescent="0.35">
      <c r="B49" s="281"/>
      <c r="C49" s="285"/>
      <c r="D49" s="263"/>
      <c r="E49" s="263"/>
      <c r="F49" s="263"/>
      <c r="G49" s="263"/>
      <c r="H49" s="263"/>
      <c r="I49" s="263"/>
      <c r="J49" s="263"/>
      <c r="K49" s="261"/>
      <c r="L49" s="155"/>
      <c r="M49" s="155"/>
      <c r="N49" s="155"/>
      <c r="O49" s="155"/>
      <c r="P49" s="155"/>
      <c r="Q49" s="155"/>
      <c r="R49" s="155"/>
    </row>
    <row r="50" spans="2:18" ht="16.149999999999999" customHeight="1" x14ac:dyDescent="0.35">
      <c r="B50" s="281"/>
      <c r="C50" s="284" t="s">
        <v>159</v>
      </c>
      <c r="D50" s="260"/>
      <c r="E50" s="260"/>
      <c r="F50" s="260"/>
      <c r="G50" s="260"/>
      <c r="H50" s="260"/>
      <c r="I50" s="260"/>
      <c r="J50" s="260"/>
      <c r="K50" s="261"/>
      <c r="L50" s="155"/>
      <c r="M50" s="155"/>
      <c r="N50" s="155"/>
      <c r="O50" s="155"/>
      <c r="P50" s="155"/>
      <c r="Q50" s="155"/>
      <c r="R50" s="155"/>
    </row>
    <row r="51" spans="2:18" ht="16.149999999999999" customHeight="1" x14ac:dyDescent="0.35">
      <c r="B51" s="286"/>
      <c r="C51" s="588"/>
      <c r="D51" s="615"/>
      <c r="E51" s="615"/>
      <c r="F51" s="615"/>
      <c r="G51" s="615"/>
      <c r="H51" s="615"/>
      <c r="I51" s="615"/>
      <c r="J51" s="616"/>
      <c r="K51" s="261"/>
      <c r="L51" s="155"/>
      <c r="M51" s="155"/>
      <c r="N51" s="155"/>
      <c r="O51" s="155"/>
      <c r="P51" s="155"/>
      <c r="Q51" s="155"/>
      <c r="R51" s="155"/>
    </row>
    <row r="52" spans="2:18" ht="16.149999999999999" customHeight="1" x14ac:dyDescent="0.35">
      <c r="B52" s="281"/>
      <c r="C52" s="63"/>
      <c r="D52" s="260"/>
      <c r="E52" s="260"/>
      <c r="F52" s="260"/>
      <c r="G52" s="260"/>
      <c r="H52" s="260"/>
      <c r="I52" s="260"/>
      <c r="J52" s="260"/>
      <c r="K52" s="261"/>
      <c r="L52" s="155"/>
      <c r="M52" s="155"/>
      <c r="N52" s="155"/>
      <c r="O52" s="155"/>
      <c r="P52" s="155"/>
      <c r="Q52" s="155"/>
      <c r="R52" s="155"/>
    </row>
    <row r="53" spans="2:18" ht="16.149999999999999" customHeight="1" x14ac:dyDescent="0.35">
      <c r="B53" s="281"/>
      <c r="C53" s="284" t="s">
        <v>292</v>
      </c>
      <c r="D53" s="358"/>
      <c r="E53" s="358"/>
      <c r="F53" s="358"/>
      <c r="G53" s="358"/>
      <c r="H53" s="360"/>
      <c r="I53" s="358" t="str">
        <f>"500 merkkiä ("&amp;TEXT(LEN(C54),"0")&amp;" käytetty)"</f>
        <v>500 merkkiä (0 käytetty)</v>
      </c>
      <c r="J53" s="358"/>
      <c r="K53" s="261"/>
      <c r="L53" s="155"/>
      <c r="M53" s="155"/>
      <c r="N53" s="155"/>
      <c r="O53" s="155"/>
      <c r="P53" s="155"/>
      <c r="Q53" s="155"/>
      <c r="R53" s="155"/>
    </row>
    <row r="54" spans="2:18" ht="138" customHeight="1" x14ac:dyDescent="0.35">
      <c r="B54" s="283"/>
      <c r="C54" s="608"/>
      <c r="D54" s="609"/>
      <c r="E54" s="609"/>
      <c r="F54" s="609"/>
      <c r="G54" s="609"/>
      <c r="H54" s="609"/>
      <c r="I54" s="609"/>
      <c r="J54" s="610"/>
      <c r="K54" s="273"/>
      <c r="L54" s="155"/>
      <c r="M54" s="155"/>
      <c r="N54" s="155"/>
      <c r="O54" s="155"/>
      <c r="P54" s="155"/>
      <c r="Q54" s="155"/>
      <c r="R54" s="155"/>
    </row>
    <row r="55" spans="2:18" ht="16.149999999999999" customHeight="1" x14ac:dyDescent="0.35">
      <c r="B55" s="281"/>
      <c r="C55" s="285"/>
      <c r="D55" s="263"/>
      <c r="E55" s="263"/>
      <c r="F55" s="263"/>
      <c r="G55" s="263"/>
      <c r="H55" s="263"/>
      <c r="I55" s="263"/>
      <c r="J55" s="263"/>
      <c r="K55" s="261"/>
      <c r="L55" s="155"/>
      <c r="M55" s="155"/>
      <c r="N55" s="155"/>
      <c r="O55" s="155"/>
      <c r="P55" s="155"/>
      <c r="Q55" s="155"/>
      <c r="R55" s="155"/>
    </row>
    <row r="56" spans="2:18" ht="16.149999999999999" customHeight="1" x14ac:dyDescent="0.35">
      <c r="B56" s="281"/>
      <c r="C56" s="284" t="s">
        <v>158</v>
      </c>
      <c r="D56" s="260"/>
      <c r="E56" s="260"/>
      <c r="F56" s="260"/>
      <c r="G56" s="260"/>
      <c r="H56" s="260"/>
      <c r="I56" s="260"/>
      <c r="J56" s="260"/>
      <c r="K56" s="261"/>
      <c r="L56" s="155"/>
      <c r="M56" s="155"/>
      <c r="N56" s="155"/>
      <c r="O56" s="155"/>
      <c r="P56" s="155"/>
      <c r="Q56" s="155"/>
      <c r="R56" s="155"/>
    </row>
    <row r="57" spans="2:18" ht="16.149999999999999" customHeight="1" x14ac:dyDescent="0.35">
      <c r="B57" s="286"/>
      <c r="C57" s="588"/>
      <c r="D57" s="615"/>
      <c r="E57" s="615"/>
      <c r="F57" s="615"/>
      <c r="G57" s="615"/>
      <c r="H57" s="615"/>
      <c r="I57" s="615"/>
      <c r="J57" s="616"/>
      <c r="K57" s="261"/>
      <c r="L57" s="155"/>
      <c r="M57" s="155"/>
      <c r="N57" s="155"/>
      <c r="O57" s="155"/>
      <c r="P57" s="155"/>
      <c r="Q57" s="155"/>
      <c r="R57" s="155"/>
    </row>
    <row r="58" spans="2:18" ht="16.149999999999999" customHeight="1" x14ac:dyDescent="0.35">
      <c r="B58" s="281"/>
      <c r="C58" s="63"/>
      <c r="D58" s="260"/>
      <c r="E58" s="260"/>
      <c r="F58" s="260"/>
      <c r="G58" s="260"/>
      <c r="H58" s="260"/>
      <c r="I58" s="260"/>
      <c r="J58" s="260"/>
      <c r="K58" s="261"/>
      <c r="L58" s="155"/>
      <c r="M58" s="155"/>
      <c r="N58" s="155"/>
      <c r="O58" s="155"/>
      <c r="P58" s="155"/>
      <c r="Q58" s="155"/>
      <c r="R58" s="155"/>
    </row>
    <row r="59" spans="2:18" ht="16.149999999999999" customHeight="1" x14ac:dyDescent="0.35">
      <c r="B59" s="281"/>
      <c r="C59" s="284" t="s">
        <v>292</v>
      </c>
      <c r="D59" s="358"/>
      <c r="E59" s="358"/>
      <c r="F59" s="358"/>
      <c r="G59" s="358"/>
      <c r="H59" s="360"/>
      <c r="I59" s="358" t="str">
        <f>"500 merkkiä ("&amp;TEXT(LEN(C60),"0")&amp;" käytetty)"</f>
        <v>500 merkkiä (0 käytetty)</v>
      </c>
      <c r="J59" s="358"/>
      <c r="K59" s="261"/>
      <c r="L59" s="155"/>
      <c r="M59" s="155"/>
      <c r="N59" s="155"/>
      <c r="O59" s="155"/>
      <c r="P59" s="155"/>
      <c r="Q59" s="155"/>
      <c r="R59" s="155"/>
    </row>
    <row r="60" spans="2:18" ht="138" customHeight="1" x14ac:dyDescent="0.35">
      <c r="B60" s="283"/>
      <c r="C60" s="608"/>
      <c r="D60" s="609"/>
      <c r="E60" s="609"/>
      <c r="F60" s="609"/>
      <c r="G60" s="609"/>
      <c r="H60" s="609"/>
      <c r="I60" s="609"/>
      <c r="J60" s="610"/>
      <c r="K60" s="273"/>
      <c r="L60" s="155"/>
      <c r="M60" s="155"/>
      <c r="N60" s="155"/>
      <c r="O60" s="155"/>
      <c r="P60" s="155"/>
      <c r="Q60" s="155"/>
      <c r="R60" s="155"/>
    </row>
    <row r="61" spans="2:18" ht="16.149999999999999" customHeight="1" x14ac:dyDescent="0.35">
      <c r="B61" s="281"/>
      <c r="C61" s="285"/>
      <c r="D61" s="263"/>
      <c r="E61" s="263"/>
      <c r="F61" s="263"/>
      <c r="G61" s="263"/>
      <c r="H61" s="263"/>
      <c r="I61" s="263"/>
      <c r="J61" s="263"/>
      <c r="K61" s="261"/>
      <c r="L61" s="155"/>
      <c r="M61" s="155"/>
      <c r="N61" s="155"/>
      <c r="O61" s="155"/>
      <c r="P61" s="155"/>
      <c r="Q61" s="155"/>
      <c r="R61" s="155"/>
    </row>
    <row r="62" spans="2:18" ht="16.149999999999999" customHeight="1" x14ac:dyDescent="0.35">
      <c r="B62" s="281"/>
      <c r="C62" s="284" t="s">
        <v>157</v>
      </c>
      <c r="D62" s="260"/>
      <c r="E62" s="260"/>
      <c r="F62" s="260"/>
      <c r="G62" s="260"/>
      <c r="H62" s="260"/>
      <c r="I62" s="260"/>
      <c r="J62" s="260"/>
      <c r="K62" s="261"/>
      <c r="L62" s="155"/>
      <c r="M62" s="155"/>
      <c r="N62" s="155"/>
      <c r="O62" s="155"/>
      <c r="P62" s="155"/>
      <c r="Q62" s="155"/>
      <c r="R62" s="155"/>
    </row>
    <row r="63" spans="2:18" ht="16.149999999999999" customHeight="1" x14ac:dyDescent="0.35">
      <c r="B63" s="286"/>
      <c r="C63" s="588"/>
      <c r="D63" s="615"/>
      <c r="E63" s="615"/>
      <c r="F63" s="615"/>
      <c r="G63" s="615"/>
      <c r="H63" s="615"/>
      <c r="I63" s="615"/>
      <c r="J63" s="616"/>
      <c r="K63" s="261"/>
      <c r="L63" s="155"/>
      <c r="M63" s="155"/>
      <c r="N63" s="155"/>
      <c r="O63" s="155"/>
      <c r="P63" s="155"/>
      <c r="Q63" s="155"/>
      <c r="R63" s="155"/>
    </row>
    <row r="64" spans="2:18" ht="16.149999999999999" customHeight="1" x14ac:dyDescent="0.35">
      <c r="B64" s="281"/>
      <c r="C64" s="63"/>
      <c r="D64" s="260"/>
      <c r="E64" s="260"/>
      <c r="F64" s="260"/>
      <c r="G64" s="260"/>
      <c r="H64" s="260"/>
      <c r="I64" s="260"/>
      <c r="J64" s="260"/>
      <c r="K64" s="261"/>
      <c r="L64" s="155"/>
      <c r="M64" s="155"/>
      <c r="N64" s="155"/>
      <c r="O64" s="155"/>
      <c r="P64" s="155"/>
      <c r="Q64" s="155"/>
      <c r="R64" s="155"/>
    </row>
    <row r="65" spans="2:18" ht="16.149999999999999" customHeight="1" x14ac:dyDescent="0.35">
      <c r="B65" s="281"/>
      <c r="C65" s="284" t="s">
        <v>292</v>
      </c>
      <c r="D65" s="358"/>
      <c r="E65" s="358"/>
      <c r="F65" s="358"/>
      <c r="G65" s="358"/>
      <c r="H65" s="360"/>
      <c r="I65" s="358" t="str">
        <f>"500 merkkiä ("&amp;TEXT(LEN(C66),"0")&amp;" käytetty)"</f>
        <v>500 merkkiä (0 käytetty)</v>
      </c>
      <c r="J65" s="358"/>
      <c r="K65" s="261"/>
      <c r="L65" s="155"/>
      <c r="M65" s="155"/>
      <c r="N65" s="155"/>
      <c r="O65" s="155"/>
      <c r="P65" s="155"/>
      <c r="Q65" s="155"/>
      <c r="R65" s="155"/>
    </row>
    <row r="66" spans="2:18" ht="138" customHeight="1" x14ac:dyDescent="0.35">
      <c r="B66" s="283"/>
      <c r="C66" s="608"/>
      <c r="D66" s="609"/>
      <c r="E66" s="609"/>
      <c r="F66" s="609"/>
      <c r="G66" s="609"/>
      <c r="H66" s="609"/>
      <c r="I66" s="609"/>
      <c r="J66" s="610"/>
      <c r="K66" s="273"/>
      <c r="L66" s="155"/>
      <c r="M66" s="155"/>
      <c r="N66" s="155"/>
      <c r="O66" s="155"/>
      <c r="P66" s="155"/>
      <c r="Q66" s="155"/>
      <c r="R66" s="155"/>
    </row>
    <row r="67" spans="2:18" ht="16.149999999999999" customHeight="1" x14ac:dyDescent="0.35">
      <c r="B67" s="281"/>
      <c r="C67" s="285"/>
      <c r="D67" s="263"/>
      <c r="E67" s="263"/>
      <c r="F67" s="263"/>
      <c r="G67" s="263"/>
      <c r="H67" s="263"/>
      <c r="I67" s="263"/>
      <c r="J67" s="263"/>
      <c r="K67" s="261"/>
      <c r="L67" s="155"/>
      <c r="M67" s="155"/>
      <c r="N67" s="155"/>
      <c r="O67" s="155"/>
      <c r="P67" s="155"/>
      <c r="Q67" s="155"/>
      <c r="R67" s="155"/>
    </row>
    <row r="68" spans="2:18" ht="16.149999999999999" customHeight="1" x14ac:dyDescent="0.35">
      <c r="B68" s="281"/>
      <c r="C68" s="284" t="s">
        <v>156</v>
      </c>
      <c r="D68" s="260"/>
      <c r="E68" s="260"/>
      <c r="F68" s="260"/>
      <c r="G68" s="260"/>
      <c r="H68" s="260"/>
      <c r="I68" s="260"/>
      <c r="J68" s="260"/>
      <c r="K68" s="261"/>
      <c r="L68" s="155"/>
      <c r="M68" s="155"/>
      <c r="N68" s="155"/>
      <c r="O68" s="155"/>
      <c r="P68" s="155"/>
      <c r="Q68" s="155"/>
      <c r="R68" s="155"/>
    </row>
    <row r="69" spans="2:18" ht="16.149999999999999" customHeight="1" x14ac:dyDescent="0.35">
      <c r="B69" s="286"/>
      <c r="C69" s="588"/>
      <c r="D69" s="615"/>
      <c r="E69" s="615"/>
      <c r="F69" s="615"/>
      <c r="G69" s="615"/>
      <c r="H69" s="615"/>
      <c r="I69" s="615"/>
      <c r="J69" s="616"/>
      <c r="K69" s="261"/>
      <c r="L69" s="155"/>
      <c r="M69" s="155"/>
      <c r="N69" s="155"/>
      <c r="O69" s="155"/>
      <c r="P69" s="155"/>
      <c r="Q69" s="155"/>
      <c r="R69" s="155"/>
    </row>
    <row r="70" spans="2:18" ht="16.149999999999999" customHeight="1" x14ac:dyDescent="0.35">
      <c r="B70" s="281"/>
      <c r="C70" s="63"/>
      <c r="D70" s="260"/>
      <c r="E70" s="260"/>
      <c r="F70" s="260"/>
      <c r="G70" s="260"/>
      <c r="H70" s="260"/>
      <c r="I70" s="260"/>
      <c r="J70" s="260"/>
      <c r="K70" s="261"/>
      <c r="L70" s="155"/>
      <c r="M70" s="155"/>
      <c r="N70" s="155"/>
      <c r="O70" s="155"/>
      <c r="P70" s="155"/>
      <c r="Q70" s="155"/>
      <c r="R70" s="155"/>
    </row>
    <row r="71" spans="2:18" ht="16.149999999999999" customHeight="1" x14ac:dyDescent="0.35">
      <c r="B71" s="281"/>
      <c r="C71" s="284" t="s">
        <v>292</v>
      </c>
      <c r="D71" s="358"/>
      <c r="E71" s="358"/>
      <c r="F71" s="358"/>
      <c r="G71" s="358"/>
      <c r="H71" s="360"/>
      <c r="I71" s="358" t="str">
        <f>"500 merkkiä ("&amp;TEXT(LEN(C72),"0")&amp;" käytetty)"</f>
        <v>500 merkkiä (0 käytetty)</v>
      </c>
      <c r="J71" s="358"/>
      <c r="K71" s="261"/>
      <c r="L71" s="155"/>
      <c r="M71" s="155"/>
      <c r="N71" s="155"/>
      <c r="O71" s="155"/>
      <c r="P71" s="155"/>
      <c r="Q71" s="155"/>
      <c r="R71" s="155"/>
    </row>
    <row r="72" spans="2:18" ht="138" customHeight="1" x14ac:dyDescent="0.35">
      <c r="B72" s="283"/>
      <c r="C72" s="608"/>
      <c r="D72" s="609"/>
      <c r="E72" s="609"/>
      <c r="F72" s="609"/>
      <c r="G72" s="609"/>
      <c r="H72" s="609"/>
      <c r="I72" s="609"/>
      <c r="J72" s="610"/>
      <c r="K72" s="273"/>
      <c r="L72" s="155"/>
      <c r="M72" s="155"/>
      <c r="N72" s="155"/>
      <c r="O72" s="155"/>
      <c r="P72" s="155"/>
      <c r="Q72" s="155"/>
      <c r="R72" s="155"/>
    </row>
    <row r="73" spans="2:18" ht="16.149999999999999" customHeight="1" x14ac:dyDescent="0.35">
      <c r="B73" s="281"/>
      <c r="C73" s="285"/>
      <c r="D73" s="263"/>
      <c r="E73" s="263"/>
      <c r="F73" s="263"/>
      <c r="G73" s="263"/>
      <c r="H73" s="263"/>
      <c r="I73" s="263"/>
      <c r="J73" s="263"/>
      <c r="K73" s="261"/>
      <c r="L73" s="155"/>
      <c r="M73" s="155"/>
      <c r="N73" s="155"/>
      <c r="O73" s="155"/>
      <c r="P73" s="155"/>
      <c r="Q73" s="155"/>
      <c r="R73" s="155"/>
    </row>
    <row r="74" spans="2:18" ht="16.149999999999999" customHeight="1" x14ac:dyDescent="0.35">
      <c r="B74" s="281"/>
      <c r="C74" s="284" t="s">
        <v>155</v>
      </c>
      <c r="D74" s="260"/>
      <c r="E74" s="260"/>
      <c r="F74" s="260"/>
      <c r="G74" s="260"/>
      <c r="H74" s="260"/>
      <c r="I74" s="260"/>
      <c r="J74" s="260"/>
      <c r="K74" s="261"/>
      <c r="L74" s="155"/>
      <c r="M74" s="155"/>
      <c r="N74" s="155"/>
      <c r="O74" s="155"/>
      <c r="P74" s="155"/>
      <c r="Q74" s="155"/>
      <c r="R74" s="155"/>
    </row>
    <row r="75" spans="2:18" ht="16.149999999999999" customHeight="1" x14ac:dyDescent="0.35">
      <c r="B75" s="286"/>
      <c r="C75" s="588"/>
      <c r="D75" s="615"/>
      <c r="E75" s="615"/>
      <c r="F75" s="615"/>
      <c r="G75" s="615"/>
      <c r="H75" s="615"/>
      <c r="I75" s="615"/>
      <c r="J75" s="616"/>
      <c r="K75" s="261"/>
      <c r="L75" s="155"/>
      <c r="M75" s="155"/>
      <c r="N75" s="155"/>
      <c r="O75" s="155"/>
      <c r="P75" s="155"/>
      <c r="Q75" s="155"/>
      <c r="R75" s="155"/>
    </row>
    <row r="76" spans="2:18" ht="16.149999999999999" customHeight="1" x14ac:dyDescent="0.35">
      <c r="B76" s="281"/>
      <c r="C76" s="63"/>
      <c r="D76" s="260"/>
      <c r="E76" s="260"/>
      <c r="F76" s="260"/>
      <c r="G76" s="260"/>
      <c r="H76" s="260"/>
      <c r="I76" s="260"/>
      <c r="J76" s="260"/>
      <c r="K76" s="261"/>
      <c r="L76" s="155"/>
      <c r="M76" s="155"/>
      <c r="N76" s="155"/>
      <c r="O76" s="155"/>
      <c r="P76" s="155"/>
      <c r="Q76" s="155"/>
      <c r="R76" s="155"/>
    </row>
    <row r="77" spans="2:18" ht="16.149999999999999" customHeight="1" x14ac:dyDescent="0.35">
      <c r="B77" s="281"/>
      <c r="C77" s="284" t="s">
        <v>292</v>
      </c>
      <c r="D77" s="358"/>
      <c r="E77" s="358"/>
      <c r="F77" s="358"/>
      <c r="G77" s="358"/>
      <c r="H77" s="360"/>
      <c r="I77" s="358" t="str">
        <f>"500 merkkiä ("&amp;TEXT(LEN(C78),"0")&amp;" käytetty)"</f>
        <v>500 merkkiä (0 käytetty)</v>
      </c>
      <c r="J77" s="358"/>
      <c r="K77" s="261"/>
      <c r="L77" s="155"/>
      <c r="M77" s="155"/>
      <c r="N77" s="155"/>
      <c r="O77" s="155"/>
      <c r="P77" s="155"/>
      <c r="Q77" s="155"/>
      <c r="R77" s="155"/>
    </row>
    <row r="78" spans="2:18" ht="138" customHeight="1" x14ac:dyDescent="0.35">
      <c r="B78" s="283"/>
      <c r="C78" s="608"/>
      <c r="D78" s="609"/>
      <c r="E78" s="609"/>
      <c r="F78" s="609"/>
      <c r="G78" s="609"/>
      <c r="H78" s="609"/>
      <c r="I78" s="609"/>
      <c r="J78" s="610"/>
      <c r="K78" s="273"/>
      <c r="L78" s="155"/>
      <c r="M78" s="155"/>
      <c r="N78" s="155"/>
      <c r="O78" s="155"/>
      <c r="P78" s="155"/>
      <c r="Q78" s="155"/>
      <c r="R78" s="155"/>
    </row>
    <row r="79" spans="2:18" ht="16.149999999999999" customHeight="1" x14ac:dyDescent="0.35">
      <c r="B79" s="281"/>
      <c r="C79" s="285"/>
      <c r="D79" s="263"/>
      <c r="E79" s="263"/>
      <c r="F79" s="263"/>
      <c r="G79" s="263"/>
      <c r="H79" s="263"/>
      <c r="I79" s="263"/>
      <c r="J79" s="263"/>
      <c r="K79" s="261"/>
      <c r="L79" s="155"/>
      <c r="M79" s="155"/>
      <c r="N79" s="155"/>
      <c r="O79" s="155"/>
      <c r="P79" s="155"/>
      <c r="Q79" s="155"/>
      <c r="R79" s="155"/>
    </row>
    <row r="80" spans="2:18" ht="16.149999999999999" customHeight="1" x14ac:dyDescent="0.35">
      <c r="B80" s="281"/>
      <c r="C80" s="284" t="s">
        <v>154</v>
      </c>
      <c r="D80" s="260"/>
      <c r="E80" s="260"/>
      <c r="F80" s="260"/>
      <c r="G80" s="260"/>
      <c r="H80" s="260"/>
      <c r="I80" s="260"/>
      <c r="J80" s="260"/>
      <c r="K80" s="261"/>
      <c r="L80" s="155"/>
      <c r="M80" s="155"/>
      <c r="N80" s="155"/>
      <c r="O80" s="155"/>
      <c r="P80" s="155"/>
      <c r="Q80" s="155"/>
      <c r="R80" s="155"/>
    </row>
    <row r="81" spans="2:18" ht="16.149999999999999" customHeight="1" x14ac:dyDescent="0.35">
      <c r="B81" s="286"/>
      <c r="C81" s="588"/>
      <c r="D81" s="615"/>
      <c r="E81" s="615"/>
      <c r="F81" s="615"/>
      <c r="G81" s="615"/>
      <c r="H81" s="615"/>
      <c r="I81" s="615"/>
      <c r="J81" s="616"/>
      <c r="K81" s="261"/>
      <c r="L81" s="155"/>
      <c r="M81" s="155"/>
      <c r="N81" s="155"/>
      <c r="O81" s="155"/>
      <c r="P81" s="155"/>
      <c r="Q81" s="155"/>
      <c r="R81" s="155"/>
    </row>
    <row r="82" spans="2:18" s="276" customFormat="1" x14ac:dyDescent="0.35">
      <c r="B82" s="84"/>
      <c r="C82" s="63"/>
      <c r="D82" s="260"/>
      <c r="E82" s="260"/>
      <c r="F82" s="260"/>
      <c r="G82" s="260"/>
      <c r="H82" s="260"/>
      <c r="I82" s="260"/>
      <c r="J82" s="260"/>
      <c r="K82" s="245"/>
      <c r="L82" s="275"/>
      <c r="M82" s="275"/>
      <c r="N82" s="275"/>
      <c r="O82" s="275"/>
      <c r="P82" s="275"/>
      <c r="Q82" s="275"/>
      <c r="R82" s="275"/>
    </row>
    <row r="83" spans="2:18" ht="16.149999999999999" customHeight="1" x14ac:dyDescent="0.35">
      <c r="B83" s="281"/>
      <c r="C83" s="284" t="s">
        <v>292</v>
      </c>
      <c r="D83" s="358"/>
      <c r="E83" s="358"/>
      <c r="F83" s="358"/>
      <c r="G83" s="358"/>
      <c r="H83" s="360"/>
      <c r="I83" s="358" t="str">
        <f>"500 merkkiä ("&amp;TEXT(LEN(C84),"0")&amp;" käytetty)"</f>
        <v>500 merkkiä (0 käytetty)</v>
      </c>
      <c r="J83" s="358"/>
      <c r="K83" s="261"/>
      <c r="L83" s="155"/>
      <c r="M83" s="155"/>
      <c r="N83" s="155"/>
      <c r="O83" s="155"/>
      <c r="P83" s="155"/>
      <c r="Q83" s="155"/>
      <c r="R83" s="155"/>
    </row>
    <row r="84" spans="2:18" ht="138" customHeight="1" x14ac:dyDescent="0.35">
      <c r="B84" s="283"/>
      <c r="C84" s="608"/>
      <c r="D84" s="609"/>
      <c r="E84" s="609"/>
      <c r="F84" s="609"/>
      <c r="G84" s="609"/>
      <c r="H84" s="609"/>
      <c r="I84" s="609"/>
      <c r="J84" s="610"/>
      <c r="K84" s="273"/>
      <c r="L84" s="155"/>
      <c r="M84" s="155"/>
      <c r="N84" s="155"/>
      <c r="O84" s="155"/>
      <c r="P84" s="155"/>
      <c r="Q84" s="155"/>
      <c r="R84" s="155"/>
    </row>
    <row r="85" spans="2:18" ht="16.149999999999999" customHeight="1" x14ac:dyDescent="0.35">
      <c r="B85" s="281"/>
      <c r="C85" s="285"/>
      <c r="D85" s="263"/>
      <c r="E85" s="263"/>
      <c r="F85" s="263"/>
      <c r="G85" s="263"/>
      <c r="H85" s="263"/>
      <c r="I85" s="263"/>
      <c r="J85" s="263"/>
      <c r="K85" s="261"/>
      <c r="L85" s="155"/>
      <c r="M85" s="155"/>
      <c r="N85" s="155"/>
      <c r="O85" s="155"/>
      <c r="P85" s="155"/>
      <c r="Q85" s="155"/>
      <c r="R85" s="155"/>
    </row>
    <row r="86" spans="2:18" ht="16.149999999999999" customHeight="1" x14ac:dyDescent="0.35">
      <c r="B86" s="281"/>
      <c r="C86" s="284" t="s">
        <v>153</v>
      </c>
      <c r="D86" s="260"/>
      <c r="E86" s="260"/>
      <c r="F86" s="260"/>
      <c r="G86" s="260"/>
      <c r="H86" s="260"/>
      <c r="I86" s="260"/>
      <c r="J86" s="260"/>
      <c r="K86" s="261"/>
      <c r="L86" s="155"/>
      <c r="M86" s="155"/>
      <c r="N86" s="155"/>
      <c r="O86" s="155"/>
      <c r="P86" s="155"/>
      <c r="Q86" s="155"/>
      <c r="R86" s="155"/>
    </row>
    <row r="87" spans="2:18" ht="16.149999999999999" customHeight="1" x14ac:dyDescent="0.35">
      <c r="B87" s="286"/>
      <c r="C87" s="588"/>
      <c r="D87" s="615"/>
      <c r="E87" s="615"/>
      <c r="F87" s="615"/>
      <c r="G87" s="615"/>
      <c r="H87" s="615"/>
      <c r="I87" s="615"/>
      <c r="J87" s="616"/>
      <c r="K87" s="261"/>
      <c r="L87" s="155"/>
      <c r="M87" s="155"/>
      <c r="N87" s="155"/>
      <c r="O87" s="155"/>
      <c r="P87" s="155"/>
      <c r="Q87" s="155"/>
      <c r="R87" s="155"/>
    </row>
    <row r="88" spans="2:18" s="276" customFormat="1" x14ac:dyDescent="0.35">
      <c r="B88" s="84"/>
      <c r="C88" s="63"/>
      <c r="D88" s="260"/>
      <c r="E88" s="260"/>
      <c r="F88" s="260"/>
      <c r="G88" s="260"/>
      <c r="H88" s="260"/>
      <c r="I88" s="260"/>
      <c r="J88" s="260"/>
      <c r="K88" s="245"/>
      <c r="L88" s="275"/>
      <c r="M88" s="275"/>
      <c r="N88" s="275"/>
      <c r="O88" s="275"/>
      <c r="P88" s="275"/>
      <c r="Q88" s="275"/>
      <c r="R88" s="275"/>
    </row>
    <row r="89" spans="2:18" s="276" customFormat="1" x14ac:dyDescent="0.35">
      <c r="B89" s="84"/>
      <c r="C89" s="284" t="s">
        <v>292</v>
      </c>
      <c r="D89" s="358"/>
      <c r="E89" s="358"/>
      <c r="F89" s="358"/>
      <c r="G89" s="358"/>
      <c r="H89" s="360"/>
      <c r="I89" s="358" t="str">
        <f>"500 merkkiä ("&amp;TEXT(LEN(C90),"0")&amp;" käytetty)"</f>
        <v>500 merkkiä (0 käytetty)</v>
      </c>
      <c r="J89" s="358"/>
      <c r="K89" s="245"/>
      <c r="L89" s="275"/>
      <c r="M89" s="275"/>
      <c r="N89" s="275"/>
      <c r="O89" s="275"/>
      <c r="P89" s="275"/>
      <c r="Q89" s="275"/>
      <c r="R89" s="275"/>
    </row>
    <row r="90" spans="2:18" ht="138" customHeight="1" x14ac:dyDescent="0.35">
      <c r="B90" s="283"/>
      <c r="C90" s="608"/>
      <c r="D90" s="609"/>
      <c r="E90" s="609"/>
      <c r="F90" s="609"/>
      <c r="G90" s="609"/>
      <c r="H90" s="609"/>
      <c r="I90" s="609"/>
      <c r="J90" s="610"/>
      <c r="K90" s="273"/>
      <c r="L90" s="155"/>
      <c r="M90" s="155"/>
      <c r="N90" s="155"/>
      <c r="O90" s="155"/>
      <c r="P90" s="155"/>
      <c r="Q90" s="155"/>
      <c r="R90" s="155"/>
    </row>
    <row r="91" spans="2:18" s="276" customFormat="1" x14ac:dyDescent="0.35">
      <c r="B91" s="282"/>
      <c r="C91" s="102"/>
      <c r="D91" s="102"/>
      <c r="E91" s="102"/>
      <c r="F91" s="102"/>
      <c r="G91" s="102"/>
      <c r="H91" s="102"/>
      <c r="I91" s="102"/>
      <c r="J91" s="102"/>
      <c r="K91" s="277"/>
      <c r="L91" s="275"/>
      <c r="M91" s="275"/>
      <c r="N91" s="275"/>
      <c r="O91" s="275"/>
      <c r="P91" s="275"/>
      <c r="Q91" s="275"/>
      <c r="R91" s="275"/>
    </row>
  </sheetData>
  <sheetProtection selectLockedCells="1"/>
  <mergeCells count="30">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 ref="C45:J45"/>
    <mergeCell ref="C48:J48"/>
    <mergeCell ref="C51:J51"/>
    <mergeCell ref="C18:J18"/>
    <mergeCell ref="C27:J27"/>
    <mergeCell ref="C30:J30"/>
    <mergeCell ref="C33:J33"/>
    <mergeCell ref="C36:J36"/>
    <mergeCell ref="C39:J39"/>
    <mergeCell ref="M5:O5"/>
    <mergeCell ref="C9:J9"/>
    <mergeCell ref="C12:J12"/>
    <mergeCell ref="C15:J15"/>
    <mergeCell ref="C42:J4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Aloita tästä'!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71"/>
  <sheetViews>
    <sheetView showGridLines="0" zoomScaleNormal="100" workbookViewId="0">
      <selection activeCell="N3" sqref="N3:P3"/>
    </sheetView>
  </sheetViews>
  <sheetFormatPr defaultColWidth="9.23046875" defaultRowHeight="15.5" x14ac:dyDescent="0.35"/>
  <cols>
    <col min="1" max="1" width="3.765625" style="3" customWidth="1"/>
    <col min="2" max="2" width="2.07421875" style="3" customWidth="1"/>
    <col min="3" max="3" width="5.23046875" style="16" customWidth="1"/>
    <col min="4" max="4" width="9.23046875" style="16"/>
    <col min="5" max="5" width="4.765625" style="16" customWidth="1"/>
    <col min="6" max="6" width="8.765625" style="16" customWidth="1"/>
    <col min="7" max="7" width="9.23046875" style="16" customWidth="1"/>
    <col min="8" max="9" width="8.765625" style="16" customWidth="1"/>
    <col min="10" max="10" width="9.23046875" style="16" customWidth="1"/>
    <col min="11" max="11" width="10.4609375" style="16" customWidth="1"/>
    <col min="12" max="12" width="2.23046875" style="16" customWidth="1"/>
    <col min="13" max="13" width="5.23046875" style="137" customWidth="1"/>
    <col min="14" max="19" width="9.23046875" style="249"/>
    <col min="20" max="20" width="9.23046875" style="249" customWidth="1"/>
    <col min="21" max="21" width="9.23046875" style="249"/>
    <col min="22" max="22" width="6.4609375" style="249" customWidth="1"/>
    <col min="23" max="23" width="9.23046875" style="249"/>
    <col min="24" max="16384" width="9.23046875" style="3"/>
  </cols>
  <sheetData>
    <row r="1" spans="1:22" ht="16.149999999999999" customHeight="1" x14ac:dyDescent="0.35">
      <c r="A1" s="3" t="s">
        <v>113</v>
      </c>
      <c r="G1" s="97"/>
    </row>
    <row r="2" spans="1:22" x14ac:dyDescent="0.35">
      <c r="B2" s="313"/>
      <c r="C2" s="242"/>
      <c r="D2" s="242"/>
      <c r="E2" s="242"/>
      <c r="F2" s="242"/>
      <c r="G2" s="242"/>
      <c r="H2" s="242"/>
      <c r="I2" s="242"/>
      <c r="J2" s="242"/>
      <c r="K2" s="242"/>
      <c r="L2" s="243"/>
      <c r="M2" s="223"/>
    </row>
    <row r="3" spans="1:22" x14ac:dyDescent="0.35">
      <c r="B3" s="314"/>
      <c r="C3" s="240" t="s">
        <v>98</v>
      </c>
      <c r="D3" s="240"/>
      <c r="E3" s="240"/>
      <c r="F3" s="240"/>
      <c r="G3" s="240"/>
      <c r="H3" s="240"/>
      <c r="I3" s="240"/>
      <c r="J3" s="240"/>
      <c r="K3" s="240"/>
      <c r="L3" s="241"/>
      <c r="M3" s="223"/>
      <c r="N3" s="628" t="s">
        <v>75</v>
      </c>
      <c r="O3" s="629"/>
      <c r="P3" s="630"/>
    </row>
    <row r="4" spans="1:22" ht="16.149999999999999" customHeight="1" x14ac:dyDescent="0.35">
      <c r="B4" s="314"/>
      <c r="C4" s="240"/>
      <c r="D4" s="240"/>
      <c r="E4" s="240"/>
      <c r="F4" s="240"/>
      <c r="G4" s="240"/>
      <c r="H4" s="240"/>
      <c r="I4" s="240"/>
      <c r="J4" s="240"/>
      <c r="K4" s="240"/>
      <c r="L4" s="241"/>
      <c r="M4" s="223"/>
    </row>
    <row r="5" spans="1:22" ht="16.149999999999999" customHeight="1" x14ac:dyDescent="0.35">
      <c r="B5" s="314"/>
      <c r="C5" s="265"/>
      <c r="D5" s="96"/>
      <c r="E5" s="96"/>
      <c r="F5" s="98" t="s">
        <v>42</v>
      </c>
      <c r="G5" s="96"/>
      <c r="H5" s="96"/>
      <c r="I5" s="96"/>
      <c r="J5" s="96"/>
      <c r="K5" s="265"/>
      <c r="L5" s="330"/>
      <c r="M5" s="144"/>
      <c r="N5" s="250"/>
      <c r="O5" s="250"/>
      <c r="P5" s="250"/>
      <c r="Q5" s="250"/>
      <c r="R5" s="250"/>
      <c r="S5" s="250"/>
      <c r="T5" s="250"/>
      <c r="U5" s="250"/>
      <c r="V5" s="250"/>
    </row>
    <row r="6" spans="1:22" ht="15.75" customHeight="1" x14ac:dyDescent="0.35">
      <c r="B6" s="314"/>
      <c r="C6" s="322"/>
      <c r="D6" s="322" t="s">
        <v>77</v>
      </c>
      <c r="E6" s="322"/>
      <c r="F6" s="632"/>
      <c r="G6" s="633"/>
      <c r="H6" s="633"/>
      <c r="I6" s="633"/>
      <c r="J6" s="634"/>
      <c r="K6" s="322"/>
      <c r="L6" s="330"/>
      <c r="M6" s="238"/>
      <c r="N6" s="238"/>
      <c r="O6" s="238"/>
      <c r="P6" s="238"/>
      <c r="Q6" s="238"/>
      <c r="R6" s="250"/>
      <c r="S6" s="250"/>
      <c r="T6" s="250"/>
      <c r="U6" s="250"/>
      <c r="V6" s="250"/>
    </row>
    <row r="7" spans="1:22" ht="16.149999999999999" customHeight="1" x14ac:dyDescent="0.35">
      <c r="B7" s="314"/>
      <c r="C7" s="85"/>
      <c r="D7" s="85"/>
      <c r="E7" s="85"/>
      <c r="F7" s="85"/>
      <c r="G7" s="85"/>
      <c r="H7" s="85"/>
      <c r="I7" s="85"/>
      <c r="J7" s="85"/>
      <c r="K7" s="85"/>
      <c r="L7" s="316"/>
      <c r="M7" s="238"/>
      <c r="N7" s="238"/>
      <c r="O7" s="238"/>
      <c r="P7" s="238"/>
      <c r="Q7" s="238"/>
      <c r="R7" s="250"/>
      <c r="S7" s="250"/>
      <c r="T7" s="250"/>
      <c r="U7" s="250"/>
      <c r="V7" s="250"/>
    </row>
    <row r="8" spans="1:22" ht="16.149999999999999" customHeight="1" x14ac:dyDescent="0.35">
      <c r="B8" s="314"/>
      <c r="C8" s="85"/>
      <c r="D8" s="85"/>
      <c r="E8" s="85"/>
      <c r="F8" s="85"/>
      <c r="G8" s="85"/>
      <c r="H8" s="85"/>
      <c r="I8" s="85"/>
      <c r="J8" s="85"/>
      <c r="K8" s="85"/>
      <c r="L8" s="316"/>
      <c r="M8" s="238"/>
      <c r="N8" s="238"/>
      <c r="O8" s="238"/>
      <c r="P8" s="238"/>
      <c r="Q8" s="238"/>
    </row>
    <row r="9" spans="1:22" ht="16.149999999999999" customHeight="1" x14ac:dyDescent="0.35">
      <c r="B9" s="314"/>
      <c r="C9" s="34" t="s">
        <v>177</v>
      </c>
      <c r="D9" s="239"/>
      <c r="E9" s="239"/>
      <c r="F9" s="239"/>
      <c r="G9" s="239"/>
      <c r="H9" s="239"/>
      <c r="I9" s="239"/>
      <c r="J9" s="239"/>
      <c r="K9" s="239"/>
      <c r="L9" s="317"/>
      <c r="M9" s="246"/>
    </row>
    <row r="10" spans="1:22" ht="16.149999999999999" customHeight="1" x14ac:dyDescent="0.35">
      <c r="B10" s="314"/>
      <c r="C10" s="22"/>
      <c r="D10" s="99"/>
      <c r="E10" s="99"/>
      <c r="F10" s="99"/>
      <c r="G10" s="99"/>
      <c r="H10" s="99"/>
      <c r="I10" s="99"/>
      <c r="J10" s="99"/>
      <c r="K10" s="99"/>
      <c r="L10" s="244"/>
      <c r="M10" s="144"/>
      <c r="N10" s="557" t="s">
        <v>178</v>
      </c>
      <c r="O10" s="557"/>
      <c r="P10" s="557"/>
      <c r="Q10" s="557"/>
      <c r="R10" s="557"/>
    </row>
    <row r="11" spans="1:22" ht="27.75" customHeight="1" x14ac:dyDescent="0.35">
      <c r="B11" s="314"/>
      <c r="C11" s="22"/>
      <c r="D11" s="620" t="s">
        <v>449</v>
      </c>
      <c r="E11" s="620"/>
      <c r="F11" s="620"/>
      <c r="G11" s="620"/>
      <c r="H11" s="620"/>
      <c r="I11" s="620"/>
      <c r="J11" s="620"/>
      <c r="K11" s="620"/>
      <c r="L11" s="272"/>
      <c r="M11" s="144"/>
      <c r="N11" s="557"/>
      <c r="O11" s="557"/>
      <c r="P11" s="557"/>
      <c r="Q11" s="557"/>
      <c r="R11" s="557"/>
    </row>
    <row r="12" spans="1:22" ht="48" customHeight="1" x14ac:dyDescent="0.35">
      <c r="B12" s="314"/>
      <c r="C12" s="22"/>
      <c r="D12" s="620" t="s">
        <v>450</v>
      </c>
      <c r="E12" s="620"/>
      <c r="F12" s="620"/>
      <c r="G12" s="620"/>
      <c r="H12" s="620"/>
      <c r="I12" s="620"/>
      <c r="J12" s="620"/>
      <c r="K12" s="620"/>
      <c r="L12" s="330"/>
      <c r="M12" s="144"/>
      <c r="N12" s="557"/>
      <c r="O12" s="557"/>
      <c r="P12" s="557"/>
      <c r="Q12" s="557"/>
      <c r="R12" s="557"/>
    </row>
    <row r="13" spans="1:22" ht="16.149999999999999" customHeight="1" x14ac:dyDescent="0.35">
      <c r="B13" s="314"/>
      <c r="C13" s="22"/>
      <c r="D13" s="96"/>
      <c r="E13" s="96"/>
      <c r="F13" s="96"/>
      <c r="G13" s="96"/>
      <c r="H13" s="96"/>
      <c r="I13" s="96"/>
      <c r="J13" s="96"/>
      <c r="K13" s="265"/>
      <c r="L13" s="330"/>
      <c r="M13" s="144"/>
      <c r="N13" s="144"/>
      <c r="O13" s="144"/>
      <c r="P13" s="144"/>
      <c r="Q13" s="144"/>
      <c r="R13" s="144"/>
    </row>
    <row r="14" spans="1:22" ht="47.5" customHeight="1" x14ac:dyDescent="0.35">
      <c r="B14" s="314"/>
      <c r="C14" s="22"/>
      <c r="D14" s="620" t="s">
        <v>451</v>
      </c>
      <c r="E14" s="620"/>
      <c r="F14" s="620"/>
      <c r="G14" s="620"/>
      <c r="H14" s="620"/>
      <c r="I14" s="620"/>
      <c r="J14" s="620"/>
      <c r="K14" s="620"/>
      <c r="L14" s="330"/>
      <c r="M14" s="144"/>
      <c r="N14" s="144"/>
      <c r="O14" s="144"/>
      <c r="P14" s="144"/>
      <c r="Q14" s="144"/>
      <c r="R14" s="144"/>
    </row>
    <row r="15" spans="1:22" ht="16.149999999999999" customHeight="1" x14ac:dyDescent="0.35">
      <c r="B15" s="314"/>
      <c r="C15" s="22"/>
      <c r="D15" s="96"/>
      <c r="E15" s="96"/>
      <c r="F15" s="96"/>
      <c r="G15" s="96"/>
      <c r="H15" s="96"/>
      <c r="I15" s="96"/>
      <c r="J15" s="96"/>
      <c r="K15" s="265"/>
      <c r="L15" s="330"/>
      <c r="M15" s="144"/>
      <c r="N15" s="144"/>
      <c r="O15" s="144"/>
      <c r="P15" s="144"/>
      <c r="Q15" s="144"/>
      <c r="R15" s="144"/>
    </row>
    <row r="16" spans="1:22" ht="50.5" customHeight="1" x14ac:dyDescent="0.35">
      <c r="B16" s="314"/>
      <c r="C16" s="310"/>
      <c r="D16" s="620" t="s">
        <v>452</v>
      </c>
      <c r="E16" s="620"/>
      <c r="F16" s="620"/>
      <c r="G16" s="620"/>
      <c r="H16" s="620"/>
      <c r="I16" s="620"/>
      <c r="J16" s="620"/>
      <c r="K16" s="620"/>
      <c r="L16" s="271"/>
      <c r="M16" s="238"/>
    </row>
    <row r="17" spans="2:23" ht="16.149999999999999" customHeight="1" x14ac:dyDescent="0.35">
      <c r="B17" s="314"/>
      <c r="C17" s="22"/>
      <c r="D17" s="96"/>
      <c r="E17" s="96"/>
      <c r="F17" s="96"/>
      <c r="G17" s="96"/>
      <c r="H17" s="96"/>
      <c r="I17" s="96"/>
      <c r="J17" s="96"/>
      <c r="K17" s="265"/>
      <c r="L17" s="330"/>
      <c r="M17" s="144"/>
    </row>
    <row r="18" spans="2:23" ht="16.149999999999999" customHeight="1" x14ac:dyDescent="0.35">
      <c r="B18" s="314"/>
      <c r="C18" s="22"/>
      <c r="D18" s="620" t="s">
        <v>453</v>
      </c>
      <c r="E18" s="620"/>
      <c r="F18" s="620"/>
      <c r="G18" s="620"/>
      <c r="H18" s="620"/>
      <c r="I18" s="620"/>
      <c r="J18" s="620"/>
      <c r="K18" s="620"/>
      <c r="L18" s="412"/>
      <c r="M18" s="144"/>
    </row>
    <row r="19" spans="2:23" ht="16.149999999999999" customHeight="1" x14ac:dyDescent="0.35">
      <c r="B19" s="314"/>
      <c r="C19" s="22"/>
      <c r="D19" s="622"/>
      <c r="E19" s="622"/>
      <c r="F19" s="622"/>
      <c r="G19" s="622"/>
      <c r="H19" s="622"/>
      <c r="I19" s="622"/>
      <c r="J19" s="622"/>
      <c r="K19" s="622"/>
      <c r="L19" s="412"/>
      <c r="M19" s="144"/>
    </row>
    <row r="20" spans="2:23" s="417" customFormat="1" ht="16.149999999999999" customHeight="1" x14ac:dyDescent="0.35">
      <c r="B20" s="451"/>
      <c r="C20" s="425"/>
      <c r="D20" s="511"/>
      <c r="E20" s="511"/>
      <c r="F20" s="511"/>
      <c r="G20" s="511"/>
      <c r="H20" s="511"/>
      <c r="I20" s="511"/>
      <c r="J20" s="511"/>
      <c r="K20" s="511"/>
      <c r="L20" s="510"/>
      <c r="M20" s="144"/>
      <c r="N20" s="249"/>
      <c r="O20" s="249"/>
      <c r="P20" s="249"/>
      <c r="Q20" s="249"/>
      <c r="R20" s="249"/>
      <c r="S20" s="249"/>
      <c r="T20" s="249"/>
      <c r="U20" s="249"/>
      <c r="V20" s="249"/>
      <c r="W20" s="249"/>
    </row>
    <row r="21" spans="2:23" ht="16.149999999999999" customHeight="1" x14ac:dyDescent="0.35">
      <c r="B21" s="314"/>
      <c r="C21" s="22"/>
      <c r="D21" s="22" t="s">
        <v>132</v>
      </c>
      <c r="E21" s="99"/>
      <c r="F21" s="99"/>
      <c r="G21" s="99"/>
      <c r="H21" s="99"/>
      <c r="I21" s="99"/>
      <c r="J21" s="99"/>
      <c r="K21" s="99"/>
      <c r="L21" s="244"/>
      <c r="M21" s="144"/>
    </row>
    <row r="22" spans="2:23" ht="18.649999999999999" customHeight="1" x14ac:dyDescent="0.35">
      <c r="B22" s="314"/>
      <c r="C22" s="32"/>
      <c r="D22" s="32"/>
      <c r="E22" s="29"/>
      <c r="F22" s="32"/>
      <c r="G22" s="29"/>
      <c r="H22" s="29"/>
      <c r="I22" s="29"/>
      <c r="J22" s="29"/>
      <c r="K22" s="29"/>
      <c r="L22" s="330"/>
      <c r="M22" s="144"/>
    </row>
    <row r="23" spans="2:23" ht="40.15" customHeight="1" x14ac:dyDescent="0.35">
      <c r="B23" s="314"/>
      <c r="C23" s="619" t="s">
        <v>313</v>
      </c>
      <c r="D23" s="619"/>
      <c r="E23" s="619"/>
      <c r="F23" s="619"/>
      <c r="G23" s="619"/>
      <c r="H23" s="619"/>
      <c r="I23" s="619"/>
      <c r="J23" s="619"/>
      <c r="K23" s="619"/>
      <c r="L23" s="318"/>
      <c r="M23" s="144"/>
    </row>
    <row r="24" spans="2:23" s="6" customFormat="1" ht="16.149999999999999" customHeight="1" x14ac:dyDescent="0.35">
      <c r="B24" s="314"/>
      <c r="C24" s="22"/>
      <c r="D24" s="265"/>
      <c r="E24" s="265"/>
      <c r="F24" s="265"/>
      <c r="G24" s="265"/>
      <c r="H24" s="265"/>
      <c r="I24" s="265"/>
      <c r="J24" s="98" t="str">
        <f>"500 merkkiä 
("&amp;TEXT(LEN(C25),"0")&amp;" käytetty)"</f>
        <v>500 merkkiä 
(0 käytetty)</v>
      </c>
      <c r="K24" s="265"/>
      <c r="L24" s="330"/>
      <c r="M24" s="144"/>
      <c r="N24" s="253"/>
      <c r="O24" s="253"/>
      <c r="P24" s="253"/>
      <c r="Q24" s="253"/>
      <c r="R24" s="253"/>
      <c r="S24" s="253"/>
      <c r="T24" s="253"/>
      <c r="U24" s="253"/>
      <c r="V24" s="253"/>
      <c r="W24" s="253"/>
    </row>
    <row r="25" spans="2:23" ht="113.15" customHeight="1" x14ac:dyDescent="0.35">
      <c r="B25" s="314"/>
      <c r="C25" s="617"/>
      <c r="D25" s="617"/>
      <c r="E25" s="617"/>
      <c r="F25" s="617"/>
      <c r="G25" s="617"/>
      <c r="H25" s="617"/>
      <c r="I25" s="617"/>
      <c r="J25" s="617"/>
      <c r="K25" s="617"/>
      <c r="L25" s="271"/>
      <c r="M25" s="103"/>
      <c r="N25" s="621"/>
      <c r="O25" s="621"/>
      <c r="P25" s="621"/>
      <c r="Q25" s="621"/>
      <c r="R25" s="621"/>
      <c r="S25" s="621"/>
      <c r="T25" s="621"/>
    </row>
    <row r="26" spans="2:23" ht="16.899999999999999" customHeight="1" x14ac:dyDescent="0.35">
      <c r="B26" s="314"/>
      <c r="C26" s="29"/>
      <c r="D26" s="29"/>
      <c r="E26" s="29"/>
      <c r="F26" s="29"/>
      <c r="G26" s="29"/>
      <c r="H26" s="29"/>
      <c r="I26" s="29"/>
      <c r="J26" s="29"/>
      <c r="K26" s="29"/>
      <c r="L26" s="330"/>
      <c r="M26" s="144"/>
    </row>
    <row r="27" spans="2:23" ht="16.149999999999999" customHeight="1" x14ac:dyDescent="0.35">
      <c r="B27" s="314"/>
      <c r="C27" s="32"/>
      <c r="D27" s="29"/>
      <c r="E27" s="29"/>
      <c r="F27" s="106"/>
      <c r="G27" s="106"/>
      <c r="H27" s="106"/>
      <c r="I27" s="106"/>
      <c r="J27" s="106"/>
      <c r="K27" s="270"/>
      <c r="L27" s="271"/>
      <c r="M27" s="144"/>
    </row>
    <row r="28" spans="2:23" ht="16.149999999999999" customHeight="1" x14ac:dyDescent="0.35">
      <c r="B28" s="314"/>
      <c r="C28" s="379" t="s">
        <v>40</v>
      </c>
      <c r="D28" s="29"/>
      <c r="E28" s="29"/>
      <c r="F28" s="32"/>
      <c r="G28" s="29"/>
      <c r="H28" s="29"/>
      <c r="I28" s="29"/>
      <c r="J28" s="32" t="str">
        <f>"90 merkkiä 
 ("&amp;TEXT(LEN(C29),"0")&amp;" käytetty)"</f>
        <v>90 merkkiä 
 (0 käytetty)</v>
      </c>
      <c r="K28" s="32"/>
      <c r="L28" s="319"/>
      <c r="M28" s="144"/>
    </row>
    <row r="29" spans="2:23" ht="16.149999999999999" customHeight="1" x14ac:dyDescent="0.35">
      <c r="B29" s="314"/>
      <c r="C29" s="617"/>
      <c r="D29" s="617"/>
      <c r="E29" s="617"/>
      <c r="F29" s="617"/>
      <c r="G29" s="617"/>
      <c r="H29" s="617"/>
      <c r="I29" s="617"/>
      <c r="J29" s="617"/>
      <c r="K29" s="617"/>
      <c r="L29" s="271"/>
      <c r="M29" s="103"/>
      <c r="N29" s="638" t="s">
        <v>387</v>
      </c>
      <c r="O29" s="638"/>
      <c r="P29" s="638"/>
      <c r="Q29" s="638"/>
      <c r="R29" s="638"/>
      <c r="S29" s="638"/>
    </row>
    <row r="30" spans="2:23" ht="21" customHeight="1" x14ac:dyDescent="0.35">
      <c r="B30" s="314"/>
      <c r="C30" s="32"/>
      <c r="D30" s="29"/>
      <c r="E30" s="29"/>
      <c r="F30" s="32"/>
      <c r="G30" s="29"/>
      <c r="H30" s="29"/>
      <c r="I30" s="29"/>
      <c r="J30" s="32"/>
      <c r="K30" s="32"/>
      <c r="L30" s="319"/>
      <c r="M30" s="103"/>
      <c r="N30" s="638"/>
      <c r="O30" s="638"/>
      <c r="P30" s="638"/>
      <c r="Q30" s="638"/>
      <c r="R30" s="638"/>
      <c r="S30" s="638"/>
    </row>
    <row r="31" spans="2:23" ht="21" customHeight="1" x14ac:dyDescent="0.35">
      <c r="B31" s="314"/>
      <c r="C31" s="379" t="s">
        <v>16</v>
      </c>
      <c r="D31" s="29"/>
      <c r="E31" s="29"/>
      <c r="F31" s="32"/>
      <c r="G31" s="29"/>
      <c r="H31" s="29"/>
      <c r="I31" s="29"/>
      <c r="J31" s="32" t="str">
        <f>"90 merkkiä 
 ("&amp;TEXT(LEN(C32),"0")&amp;" käytetty)"</f>
        <v>90 merkkiä 
 (0 käytetty)</v>
      </c>
      <c r="K31" s="32"/>
      <c r="L31" s="319"/>
      <c r="M31" s="103"/>
      <c r="N31" s="638"/>
      <c r="O31" s="638"/>
      <c r="P31" s="638"/>
      <c r="Q31" s="638"/>
      <c r="R31" s="638"/>
      <c r="S31" s="638"/>
    </row>
    <row r="32" spans="2:23" ht="16.149999999999999" customHeight="1" x14ac:dyDescent="0.35">
      <c r="B32" s="314"/>
      <c r="C32" s="617"/>
      <c r="D32" s="617"/>
      <c r="E32" s="617"/>
      <c r="F32" s="617"/>
      <c r="G32" s="617"/>
      <c r="H32" s="617"/>
      <c r="I32" s="617"/>
      <c r="J32" s="617"/>
      <c r="K32" s="617"/>
      <c r="L32" s="271"/>
      <c r="M32" s="247"/>
      <c r="N32" s="638"/>
      <c r="O32" s="638"/>
      <c r="P32" s="638"/>
      <c r="Q32" s="638"/>
      <c r="R32" s="638"/>
      <c r="S32" s="638"/>
    </row>
    <row r="33" spans="2:19" ht="24.75" customHeight="1" x14ac:dyDescent="0.35">
      <c r="B33" s="314"/>
      <c r="C33" s="270"/>
      <c r="D33" s="106"/>
      <c r="E33" s="106"/>
      <c r="F33" s="106"/>
      <c r="G33" s="106"/>
      <c r="H33" s="106"/>
      <c r="I33" s="106"/>
      <c r="J33" s="106"/>
      <c r="K33" s="270"/>
      <c r="L33" s="271"/>
      <c r="M33" s="103"/>
      <c r="N33" s="638"/>
      <c r="O33" s="638"/>
      <c r="P33" s="638"/>
      <c r="Q33" s="638"/>
      <c r="R33" s="638"/>
      <c r="S33" s="638"/>
    </row>
    <row r="34" spans="2:19" ht="16.149999999999999" customHeight="1" x14ac:dyDescent="0.35">
      <c r="B34" s="314"/>
      <c r="C34" s="32" t="s">
        <v>101</v>
      </c>
      <c r="D34" s="29"/>
      <c r="E34" s="29"/>
      <c r="F34" s="32"/>
      <c r="G34" s="32"/>
      <c r="H34" s="29"/>
      <c r="I34" s="29"/>
      <c r="J34" s="29"/>
      <c r="K34" s="29"/>
      <c r="L34" s="330"/>
      <c r="M34" s="144"/>
    </row>
    <row r="35" spans="2:19" ht="16.149999999999999" customHeight="1" x14ac:dyDescent="0.35">
      <c r="B35" s="314"/>
      <c r="C35" s="623"/>
      <c r="D35" s="617"/>
      <c r="E35" s="617"/>
      <c r="F35" s="29"/>
      <c r="G35" s="29"/>
      <c r="H35" s="29"/>
      <c r="I35" s="29"/>
      <c r="J35" s="29"/>
      <c r="K35" s="29"/>
      <c r="L35" s="330"/>
      <c r="M35" s="144"/>
    </row>
    <row r="36" spans="2:19" ht="16.149999999999999" customHeight="1" x14ac:dyDescent="0.35">
      <c r="B36" s="314"/>
      <c r="C36" s="29"/>
      <c r="D36" s="29"/>
      <c r="E36" s="29"/>
      <c r="F36" s="29"/>
      <c r="G36" s="29"/>
      <c r="H36" s="29"/>
      <c r="I36" s="29"/>
      <c r="J36" s="29"/>
      <c r="K36" s="29"/>
      <c r="L36" s="330"/>
      <c r="M36" s="144"/>
      <c r="N36" s="571" t="s">
        <v>388</v>
      </c>
      <c r="O36" s="636"/>
      <c r="P36" s="636"/>
      <c r="Q36" s="636"/>
      <c r="R36" s="636"/>
      <c r="S36" s="636"/>
    </row>
    <row r="37" spans="2:19" ht="16.149999999999999" customHeight="1" x14ac:dyDescent="0.35">
      <c r="B37" s="314"/>
      <c r="C37" s="32" t="s">
        <v>102</v>
      </c>
      <c r="D37" s="29"/>
      <c r="E37" s="29"/>
      <c r="F37" s="29"/>
      <c r="G37" s="29"/>
      <c r="H37" s="29"/>
      <c r="I37" s="29"/>
      <c r="J37" s="29"/>
      <c r="K37" s="29"/>
      <c r="L37" s="330"/>
      <c r="M37" s="144"/>
      <c r="N37" s="636"/>
      <c r="O37" s="636"/>
      <c r="P37" s="636"/>
      <c r="Q37" s="636"/>
      <c r="R37" s="636"/>
      <c r="S37" s="636"/>
    </row>
    <row r="38" spans="2:19" ht="16.149999999999999" customHeight="1" x14ac:dyDescent="0.35">
      <c r="B38" s="314"/>
      <c r="C38" s="623"/>
      <c r="D38" s="617"/>
      <c r="E38" s="617"/>
      <c r="F38" s="29"/>
      <c r="G38" s="29"/>
      <c r="H38" s="29"/>
      <c r="I38" s="29"/>
      <c r="J38" s="29"/>
      <c r="K38" s="29"/>
      <c r="L38" s="330"/>
      <c r="M38" s="144"/>
      <c r="N38" s="636"/>
      <c r="O38" s="636"/>
      <c r="P38" s="636"/>
      <c r="Q38" s="636"/>
      <c r="R38" s="636"/>
      <c r="S38" s="636"/>
    </row>
    <row r="39" spans="2:19" x14ac:dyDescent="0.35">
      <c r="B39" s="314"/>
      <c r="C39" s="29"/>
      <c r="D39" s="29"/>
      <c r="E39" s="29"/>
      <c r="F39" s="29"/>
      <c r="G39" s="29"/>
      <c r="H39" s="29"/>
      <c r="I39" s="29"/>
      <c r="J39" s="29"/>
      <c r="K39" s="29"/>
      <c r="L39" s="330"/>
      <c r="M39" s="144"/>
      <c r="N39" s="636"/>
      <c r="O39" s="636"/>
      <c r="P39" s="636"/>
      <c r="Q39" s="636"/>
      <c r="R39" s="636"/>
      <c r="S39" s="636"/>
    </row>
    <row r="40" spans="2:19" x14ac:dyDescent="0.35">
      <c r="B40" s="314"/>
      <c r="C40" s="32" t="s">
        <v>118</v>
      </c>
      <c r="D40" s="29"/>
      <c r="E40" s="29"/>
      <c r="F40" s="29"/>
      <c r="G40" s="29"/>
      <c r="H40" s="29"/>
      <c r="I40" s="29"/>
      <c r="J40" s="29"/>
      <c r="K40" s="29"/>
      <c r="L40" s="330"/>
      <c r="M40" s="144"/>
      <c r="N40" s="636"/>
      <c r="O40" s="636"/>
      <c r="P40" s="636"/>
      <c r="Q40" s="636"/>
      <c r="R40" s="636"/>
      <c r="S40" s="636"/>
    </row>
    <row r="41" spans="2:19" ht="29.25" customHeight="1" x14ac:dyDescent="0.35">
      <c r="B41" s="314"/>
      <c r="C41" s="32"/>
      <c r="D41" s="29"/>
      <c r="E41" s="29"/>
      <c r="F41" s="29"/>
      <c r="G41" s="29"/>
      <c r="H41" s="29"/>
      <c r="I41" s="29"/>
      <c r="J41" s="32" t="str">
        <f>"500 merkkiä ("&amp;TEXT(LEN(C42),"0")&amp;" käytetty)"</f>
        <v>500 merkkiä (0 käytetty)</v>
      </c>
      <c r="K41" s="29"/>
      <c r="L41" s="330"/>
      <c r="M41" s="144"/>
      <c r="N41" s="636"/>
      <c r="O41" s="636"/>
      <c r="P41" s="636"/>
      <c r="Q41" s="636"/>
      <c r="R41" s="636"/>
      <c r="S41" s="636"/>
    </row>
    <row r="42" spans="2:19" ht="113.15" customHeight="1" x14ac:dyDescent="0.35">
      <c r="B42" s="314"/>
      <c r="C42" s="617"/>
      <c r="D42" s="617"/>
      <c r="E42" s="617"/>
      <c r="F42" s="617"/>
      <c r="G42" s="617"/>
      <c r="H42" s="617"/>
      <c r="I42" s="617"/>
      <c r="J42" s="617"/>
      <c r="K42" s="617"/>
      <c r="L42" s="271"/>
      <c r="M42" s="269"/>
      <c r="N42" s="557" t="s">
        <v>344</v>
      </c>
      <c r="O42" s="557"/>
      <c r="P42" s="557"/>
      <c r="Q42" s="557"/>
      <c r="R42" s="557"/>
      <c r="S42" s="557"/>
    </row>
    <row r="43" spans="2:19" ht="16.149999999999999" customHeight="1" x14ac:dyDescent="0.35">
      <c r="B43" s="314"/>
      <c r="C43" s="29"/>
      <c r="D43" s="29"/>
      <c r="E43" s="29"/>
      <c r="F43" s="29"/>
      <c r="G43" s="29"/>
      <c r="H43" s="29"/>
      <c r="I43" s="29"/>
      <c r="J43" s="29"/>
      <c r="K43" s="29"/>
      <c r="L43" s="330"/>
      <c r="M43" s="144"/>
      <c r="N43" s="624"/>
      <c r="O43" s="624"/>
      <c r="P43" s="624"/>
      <c r="Q43" s="624"/>
      <c r="R43" s="624"/>
      <c r="S43" s="624"/>
    </row>
    <row r="44" spans="2:19" ht="16.149999999999999" customHeight="1" x14ac:dyDescent="0.35">
      <c r="B44" s="315"/>
      <c r="C44" s="58"/>
      <c r="D44" s="58"/>
      <c r="E44" s="58"/>
      <c r="F44" s="58"/>
      <c r="G44" s="58"/>
      <c r="H44" s="58"/>
      <c r="I44" s="58"/>
      <c r="J44" s="58"/>
      <c r="K44" s="58"/>
      <c r="L44" s="129"/>
      <c r="N44" s="624"/>
      <c r="O44" s="624"/>
      <c r="P44" s="624"/>
      <c r="Q44" s="624"/>
      <c r="R44" s="624"/>
      <c r="S44" s="624"/>
    </row>
    <row r="45" spans="2:19" ht="16.149999999999999" customHeight="1" x14ac:dyDescent="0.35">
      <c r="B45" s="314"/>
      <c r="C45" s="29"/>
      <c r="D45" s="29"/>
      <c r="E45" s="29"/>
      <c r="F45" s="29"/>
      <c r="G45" s="29"/>
      <c r="H45" s="29"/>
      <c r="I45" s="29"/>
      <c r="J45" s="29"/>
      <c r="K45" s="29"/>
      <c r="L45" s="330"/>
      <c r="M45" s="144"/>
    </row>
    <row r="46" spans="2:19" ht="16.149999999999999" customHeight="1" x14ac:dyDescent="0.35">
      <c r="B46" s="314"/>
      <c r="C46" s="29" t="s">
        <v>165</v>
      </c>
      <c r="D46" s="29"/>
      <c r="E46" s="29"/>
      <c r="F46" s="29"/>
      <c r="G46" s="29"/>
      <c r="H46" s="29"/>
      <c r="I46" s="29"/>
      <c r="J46" s="29"/>
      <c r="K46" s="29"/>
      <c r="L46" s="330"/>
      <c r="M46" s="144"/>
    </row>
    <row r="47" spans="2:19" ht="82.5" customHeight="1" x14ac:dyDescent="0.35">
      <c r="B47" s="314"/>
      <c r="C47" s="574" t="s">
        <v>299</v>
      </c>
      <c r="D47" s="574"/>
      <c r="E47" s="574"/>
      <c r="F47" s="574"/>
      <c r="G47" s="574"/>
      <c r="H47" s="574"/>
      <c r="I47" s="574"/>
      <c r="J47" s="574"/>
      <c r="K47" s="574"/>
      <c r="L47" s="271"/>
      <c r="M47" s="144"/>
    </row>
    <row r="48" spans="2:19" ht="15.75" customHeight="1" x14ac:dyDescent="0.35">
      <c r="B48" s="314"/>
      <c r="C48" s="29"/>
      <c r="D48" s="29"/>
      <c r="E48" s="29"/>
      <c r="F48" s="29"/>
      <c r="G48" s="29"/>
      <c r="H48" s="29"/>
      <c r="I48" s="32" t="str">
        <f>"2400 merkkiä ("&amp;TEXT(LEN(C49),"0")&amp;" käytetty)"</f>
        <v>2400 merkkiä (0 käytetty)</v>
      </c>
      <c r="J48" s="29"/>
      <c r="K48" s="323"/>
      <c r="L48" s="330"/>
      <c r="M48" s="144"/>
    </row>
    <row r="49" spans="2:23" ht="409.15" customHeight="1" x14ac:dyDescent="0.35">
      <c r="B49" s="314"/>
      <c r="C49" s="617"/>
      <c r="D49" s="617"/>
      <c r="E49" s="617"/>
      <c r="F49" s="617"/>
      <c r="G49" s="617"/>
      <c r="H49" s="617"/>
      <c r="I49" s="617"/>
      <c r="J49" s="617"/>
      <c r="K49" s="617"/>
      <c r="L49" s="271"/>
      <c r="M49" s="103"/>
      <c r="N49" s="51"/>
    </row>
    <row r="50" spans="2:23" s="8" customFormat="1" ht="16.149999999999999" customHeight="1" x14ac:dyDescent="0.35">
      <c r="B50" s="314"/>
      <c r="C50" s="100"/>
      <c r="D50" s="100"/>
      <c r="E50" s="100"/>
      <c r="F50" s="100"/>
      <c r="G50" s="100"/>
      <c r="H50" s="100"/>
      <c r="I50" s="100"/>
      <c r="J50" s="100"/>
      <c r="K50" s="100"/>
      <c r="L50" s="320"/>
      <c r="M50" s="103"/>
      <c r="N50" s="637"/>
      <c r="O50" s="637"/>
      <c r="P50" s="637"/>
      <c r="Q50" s="637"/>
      <c r="R50" s="637"/>
      <c r="S50" s="637"/>
      <c r="T50" s="637"/>
      <c r="U50" s="637"/>
      <c r="V50" s="251"/>
      <c r="W50" s="251"/>
    </row>
    <row r="51" spans="2:23" s="8" customFormat="1" ht="16.149999999999999" customHeight="1" x14ac:dyDescent="0.35">
      <c r="B51" s="314"/>
      <c r="C51" s="311" t="s">
        <v>134</v>
      </c>
      <c r="D51" s="101"/>
      <c r="E51" s="101"/>
      <c r="F51" s="101"/>
      <c r="G51" s="101"/>
      <c r="H51" s="101"/>
      <c r="I51" s="101"/>
      <c r="J51" s="101"/>
      <c r="K51" s="101"/>
      <c r="L51" s="320"/>
      <c r="M51" s="103"/>
      <c r="N51" s="557" t="s">
        <v>389</v>
      </c>
      <c r="O51" s="635"/>
      <c r="P51" s="635"/>
      <c r="Q51" s="635"/>
      <c r="R51" s="635"/>
      <c r="S51" s="252"/>
      <c r="T51" s="252"/>
      <c r="U51" s="252"/>
      <c r="V51" s="251"/>
      <c r="W51" s="251"/>
    </row>
    <row r="52" spans="2:23" ht="33" customHeight="1" x14ac:dyDescent="0.35">
      <c r="B52" s="314"/>
      <c r="C52" s="574" t="s">
        <v>301</v>
      </c>
      <c r="D52" s="574"/>
      <c r="E52" s="574"/>
      <c r="F52" s="574"/>
      <c r="G52" s="574"/>
      <c r="H52" s="574"/>
      <c r="I52" s="574"/>
      <c r="J52" s="574"/>
      <c r="K52" s="574"/>
      <c r="L52" s="271"/>
      <c r="M52" s="144"/>
      <c r="N52" s="635"/>
      <c r="O52" s="635"/>
      <c r="P52" s="635"/>
      <c r="Q52" s="635"/>
      <c r="R52" s="635"/>
      <c r="S52" s="252"/>
      <c r="T52" s="252"/>
      <c r="U52" s="252"/>
    </row>
    <row r="53" spans="2:23" s="8" customFormat="1" ht="16.149999999999999" customHeight="1" x14ac:dyDescent="0.35">
      <c r="B53" s="314"/>
      <c r="C53" s="101"/>
      <c r="D53" s="101"/>
      <c r="E53" s="101"/>
      <c r="F53" s="101"/>
      <c r="G53" s="101"/>
      <c r="H53" s="101"/>
      <c r="I53" s="101"/>
      <c r="J53" s="32" t="str">
        <f>"250 merkkiä 
("&amp;TEXT(LEN(C54),"0")&amp;" käytetty)"</f>
        <v>250 merkkiä 
(0 käytetty)</v>
      </c>
      <c r="K53" s="101"/>
      <c r="L53" s="320"/>
      <c r="M53" s="269"/>
      <c r="N53" s="635"/>
      <c r="O53" s="635"/>
      <c r="P53" s="635"/>
      <c r="Q53" s="635"/>
      <c r="R53" s="635"/>
      <c r="S53" s="268"/>
      <c r="T53" s="268"/>
      <c r="U53" s="268"/>
      <c r="V53" s="251"/>
      <c r="W53" s="251"/>
    </row>
    <row r="54" spans="2:23" ht="74.25" customHeight="1" x14ac:dyDescent="0.35">
      <c r="B54" s="314"/>
      <c r="C54" s="617"/>
      <c r="D54" s="617"/>
      <c r="E54" s="617"/>
      <c r="F54" s="617"/>
      <c r="G54" s="617"/>
      <c r="H54" s="617"/>
      <c r="I54" s="617"/>
      <c r="J54" s="617"/>
      <c r="K54" s="617"/>
      <c r="L54" s="271"/>
      <c r="M54" s="103"/>
      <c r="N54" s="635"/>
      <c r="O54" s="635"/>
      <c r="P54" s="635"/>
      <c r="Q54" s="635"/>
      <c r="R54" s="635"/>
    </row>
    <row r="55" spans="2:23" ht="16.149999999999999" customHeight="1" x14ac:dyDescent="0.35">
      <c r="B55" s="314"/>
      <c r="C55" s="32"/>
      <c r="D55" s="32"/>
      <c r="E55" s="29"/>
      <c r="F55" s="34"/>
      <c r="G55" s="29"/>
      <c r="H55" s="29"/>
      <c r="I55" s="29"/>
      <c r="J55" s="29"/>
      <c r="K55" s="29"/>
      <c r="L55" s="330"/>
      <c r="M55" s="248"/>
    </row>
    <row r="56" spans="2:23" ht="24.75" customHeight="1" x14ac:dyDescent="0.35">
      <c r="B56" s="313"/>
      <c r="C56" s="631" t="s">
        <v>251</v>
      </c>
      <c r="D56" s="631"/>
      <c r="E56" s="631"/>
      <c r="F56" s="631"/>
      <c r="G56" s="631"/>
      <c r="H56" s="631"/>
      <c r="I56" s="631"/>
      <c r="J56" s="631"/>
      <c r="K56" s="631"/>
      <c r="L56" s="321"/>
      <c r="M56" s="144"/>
    </row>
    <row r="57" spans="2:23" ht="41.25" customHeight="1" x14ac:dyDescent="0.35">
      <c r="B57" s="314"/>
      <c r="C57" s="620" t="s">
        <v>179</v>
      </c>
      <c r="D57" s="620"/>
      <c r="E57" s="620"/>
      <c r="F57" s="620"/>
      <c r="G57" s="620"/>
      <c r="H57" s="620"/>
      <c r="I57" s="620"/>
      <c r="J57" s="620"/>
      <c r="K57" s="620"/>
      <c r="L57" s="271"/>
      <c r="M57" s="144"/>
    </row>
    <row r="58" spans="2:23" ht="21" customHeight="1" x14ac:dyDescent="0.35">
      <c r="B58" s="314"/>
      <c r="C58" s="46" t="s">
        <v>17</v>
      </c>
      <c r="D58" s="46"/>
      <c r="E58" s="46"/>
      <c r="F58" s="46"/>
      <c r="G58" s="46"/>
      <c r="H58" s="46"/>
      <c r="I58" s="46"/>
      <c r="J58" s="46" t="str">
        <f>"300 merkkiä 
("&amp;TEXT(LEN(C59),"0")&amp;" käytetty)"</f>
        <v>300 merkkiä 
(0 käytetty)</v>
      </c>
      <c r="K58" s="46"/>
      <c r="L58" s="23"/>
      <c r="N58" s="625" t="s">
        <v>392</v>
      </c>
      <c r="O58" s="625"/>
      <c r="P58" s="625"/>
      <c r="Q58" s="625"/>
      <c r="R58" s="625"/>
      <c r="S58" s="390"/>
      <c r="T58" s="390"/>
      <c r="U58" s="390"/>
    </row>
    <row r="59" spans="2:23" ht="63" customHeight="1" x14ac:dyDescent="0.35">
      <c r="B59" s="314"/>
      <c r="C59" s="564"/>
      <c r="D59" s="565"/>
      <c r="E59" s="565"/>
      <c r="F59" s="565"/>
      <c r="G59" s="565"/>
      <c r="H59" s="565"/>
      <c r="I59" s="565"/>
      <c r="J59" s="565"/>
      <c r="K59" s="566"/>
      <c r="L59" s="271"/>
      <c r="M59" s="103"/>
      <c r="N59" s="625"/>
      <c r="O59" s="625"/>
      <c r="P59" s="625"/>
      <c r="Q59" s="625"/>
      <c r="R59" s="625"/>
      <c r="S59" s="390"/>
      <c r="T59" s="390"/>
      <c r="U59" s="390"/>
    </row>
    <row r="60" spans="2:23" ht="21" customHeight="1" x14ac:dyDescent="0.35">
      <c r="B60" s="314"/>
      <c r="C60" s="46" t="s">
        <v>262</v>
      </c>
      <c r="D60" s="46"/>
      <c r="E60" s="104"/>
      <c r="F60" s="46"/>
      <c r="G60" s="46"/>
      <c r="H60" s="46"/>
      <c r="I60" s="46"/>
      <c r="J60" s="46"/>
      <c r="K60" s="46"/>
      <c r="L60" s="23"/>
      <c r="N60" s="137"/>
      <c r="O60" s="137"/>
      <c r="P60" s="137"/>
      <c r="Q60" s="137"/>
      <c r="R60" s="137"/>
      <c r="S60" s="137"/>
      <c r="T60" s="137"/>
      <c r="U60" s="137"/>
    </row>
    <row r="61" spans="2:23" ht="21" customHeight="1" x14ac:dyDescent="0.35">
      <c r="B61" s="314"/>
      <c r="C61" s="46" t="s">
        <v>343</v>
      </c>
      <c r="D61" s="46"/>
      <c r="E61" s="104"/>
      <c r="F61" s="46"/>
      <c r="G61" s="46"/>
      <c r="H61" s="46"/>
      <c r="I61" s="46"/>
      <c r="J61" s="46" t="str">
        <f>"200 merkkiä 
("&amp;TEXT(LEN(C62),"0")&amp;" käytetty)"</f>
        <v>200 merkkiä 
(0 käytetty)</v>
      </c>
      <c r="K61" s="46"/>
      <c r="L61" s="23"/>
      <c r="N61" s="625" t="s">
        <v>391</v>
      </c>
      <c r="O61" s="625"/>
      <c r="P61" s="625"/>
      <c r="Q61" s="625"/>
      <c r="R61" s="625"/>
      <c r="S61" s="137"/>
      <c r="T61" s="137"/>
      <c r="U61" s="137"/>
    </row>
    <row r="62" spans="2:23" ht="45" customHeight="1" x14ac:dyDescent="0.35">
      <c r="B62" s="314"/>
      <c r="C62" s="617"/>
      <c r="D62" s="617"/>
      <c r="E62" s="617"/>
      <c r="F62" s="617"/>
      <c r="G62" s="617"/>
      <c r="H62" s="617"/>
      <c r="I62" s="617"/>
      <c r="J62" s="617"/>
      <c r="K62" s="617"/>
      <c r="L62" s="329"/>
      <c r="M62" s="103"/>
      <c r="N62" s="625"/>
      <c r="O62" s="625"/>
      <c r="P62" s="625"/>
      <c r="Q62" s="625"/>
      <c r="R62" s="625"/>
      <c r="S62" s="137"/>
      <c r="T62" s="137"/>
    </row>
    <row r="63" spans="2:23" ht="21" customHeight="1" x14ac:dyDescent="0.35">
      <c r="B63" s="314"/>
      <c r="C63" s="46" t="s">
        <v>263</v>
      </c>
      <c r="D63" s="46"/>
      <c r="E63" s="46"/>
      <c r="F63" s="104"/>
      <c r="G63" s="46"/>
      <c r="H63" s="46"/>
      <c r="I63" s="46"/>
      <c r="J63" s="46"/>
      <c r="K63" s="46"/>
      <c r="L63" s="23"/>
    </row>
    <row r="64" spans="2:23" ht="21" customHeight="1" x14ac:dyDescent="0.35">
      <c r="B64" s="314"/>
      <c r="C64" s="46" t="s">
        <v>204</v>
      </c>
      <c r="D64" s="46"/>
      <c r="E64" s="46"/>
      <c r="F64" s="104"/>
      <c r="G64" s="46"/>
      <c r="H64" s="46"/>
      <c r="I64" s="46"/>
      <c r="J64" s="46" t="str">
        <f>"1500 merkkiä 
("&amp;TEXT(LEN(C65),"0")&amp;" käytetty)"</f>
        <v>1500 merkkiä 
(0 käytetty)</v>
      </c>
      <c r="K64" s="46"/>
      <c r="L64" s="23"/>
    </row>
    <row r="65" spans="2:21" ht="272.25" customHeight="1" x14ac:dyDescent="0.35">
      <c r="B65" s="314"/>
      <c r="C65" s="617"/>
      <c r="D65" s="617"/>
      <c r="E65" s="617"/>
      <c r="F65" s="617"/>
      <c r="G65" s="617"/>
      <c r="H65" s="617"/>
      <c r="I65" s="617"/>
      <c r="J65" s="617"/>
      <c r="K65" s="617"/>
      <c r="L65" s="271"/>
      <c r="M65" s="269"/>
      <c r="N65" s="625" t="s">
        <v>390</v>
      </c>
      <c r="O65" s="625"/>
      <c r="P65" s="625"/>
      <c r="Q65" s="625"/>
      <c r="R65" s="625"/>
    </row>
    <row r="66" spans="2:21" ht="21" customHeight="1" x14ac:dyDescent="0.35">
      <c r="B66" s="314"/>
      <c r="C66" s="46" t="s">
        <v>264</v>
      </c>
      <c r="D66" s="46"/>
      <c r="E66" s="46"/>
      <c r="F66" s="46"/>
      <c r="G66" s="46"/>
      <c r="H66" s="46"/>
      <c r="I66" s="46"/>
      <c r="J66" s="46" t="str">
        <f>"500 merkkiä 
("&amp;TEXT(LEN(C68),"0")&amp;" käytetty)"</f>
        <v>500 merkkiä 
(0 käytetty)</v>
      </c>
      <c r="K66" s="46"/>
      <c r="L66" s="23"/>
    </row>
    <row r="67" spans="2:21" ht="34.5" customHeight="1" x14ac:dyDescent="0.35">
      <c r="B67" s="314"/>
      <c r="C67" s="626" t="s">
        <v>311</v>
      </c>
      <c r="D67" s="626"/>
      <c r="E67" s="626"/>
      <c r="F67" s="626"/>
      <c r="G67" s="626"/>
      <c r="H67" s="626"/>
      <c r="I67" s="626"/>
      <c r="J67" s="626"/>
      <c r="K67" s="626"/>
      <c r="L67" s="23"/>
    </row>
    <row r="68" spans="2:21" ht="113.15" customHeight="1" x14ac:dyDescent="0.35">
      <c r="B68" s="314"/>
      <c r="C68" s="617"/>
      <c r="D68" s="617"/>
      <c r="E68" s="617"/>
      <c r="F68" s="617"/>
      <c r="G68" s="617"/>
      <c r="H68" s="617"/>
      <c r="I68" s="617"/>
      <c r="J68" s="617"/>
      <c r="K68" s="617"/>
      <c r="L68" s="271"/>
      <c r="M68" s="103"/>
      <c r="N68" s="557" t="s">
        <v>393</v>
      </c>
      <c r="O68" s="557"/>
      <c r="P68" s="557"/>
      <c r="Q68" s="557"/>
      <c r="R68" s="557"/>
    </row>
    <row r="69" spans="2:21" ht="21" customHeight="1" x14ac:dyDescent="0.35">
      <c r="B69" s="314"/>
      <c r="C69" s="46" t="s">
        <v>265</v>
      </c>
      <c r="D69" s="46"/>
      <c r="E69" s="46"/>
      <c r="F69" s="46"/>
      <c r="G69" s="46"/>
      <c r="H69" s="46"/>
      <c r="I69" s="46"/>
      <c r="J69" s="46"/>
      <c r="K69" s="46"/>
      <c r="L69" s="23"/>
    </row>
    <row r="70" spans="2:21" ht="21" customHeight="1" x14ac:dyDescent="0.35">
      <c r="B70" s="314"/>
      <c r="C70" s="46" t="s">
        <v>343</v>
      </c>
      <c r="D70" s="46"/>
      <c r="E70" s="46"/>
      <c r="F70" s="46"/>
      <c r="G70" s="46"/>
      <c r="H70" s="46"/>
      <c r="I70" s="46"/>
      <c r="J70" s="46" t="str">
        <f>"200 merkkiä 
("&amp;TEXT(LEN(C71),"0")&amp;" käytetty)"</f>
        <v>200 merkkiä 
(0 käytetty)</v>
      </c>
      <c r="K70" s="46"/>
      <c r="L70" s="23"/>
    </row>
    <row r="71" spans="2:21" ht="45" customHeight="1" x14ac:dyDescent="0.35">
      <c r="B71" s="314"/>
      <c r="C71" s="617"/>
      <c r="D71" s="617"/>
      <c r="E71" s="617"/>
      <c r="F71" s="617"/>
      <c r="G71" s="617"/>
      <c r="H71" s="617"/>
      <c r="I71" s="617"/>
      <c r="J71" s="617"/>
      <c r="K71" s="617"/>
      <c r="L71" s="329"/>
      <c r="M71" s="269"/>
      <c r="N71" s="611"/>
      <c r="O71" s="611"/>
      <c r="P71" s="611"/>
      <c r="Q71" s="611"/>
      <c r="R71" s="611"/>
      <c r="S71" s="611"/>
      <c r="T71" s="611"/>
      <c r="U71" s="251"/>
    </row>
    <row r="72" spans="2:21" ht="21" customHeight="1" x14ac:dyDescent="0.35">
      <c r="B72" s="314"/>
      <c r="C72" s="46" t="s">
        <v>266</v>
      </c>
      <c r="D72" s="46"/>
      <c r="E72" s="46"/>
      <c r="F72" s="104"/>
      <c r="G72" s="46"/>
      <c r="H72" s="46"/>
      <c r="I72" s="46"/>
      <c r="J72" s="46"/>
      <c r="K72" s="46"/>
      <c r="L72" s="23"/>
      <c r="N72" s="251"/>
      <c r="O72" s="251"/>
      <c r="P72" s="251"/>
      <c r="Q72" s="251"/>
      <c r="R72" s="251"/>
      <c r="S72" s="251"/>
      <c r="T72" s="251"/>
      <c r="U72" s="251"/>
    </row>
    <row r="73" spans="2:21" ht="21" customHeight="1" x14ac:dyDescent="0.35">
      <c r="B73" s="314"/>
      <c r="C73" s="46" t="s">
        <v>204</v>
      </c>
      <c r="D73" s="46"/>
      <c r="E73" s="46"/>
      <c r="F73" s="104"/>
      <c r="G73" s="46"/>
      <c r="H73" s="46"/>
      <c r="I73" s="46"/>
      <c r="J73" s="46" t="str">
        <f>"1500 merkkiä 
("&amp;TEXT(LEN(C74),"0")&amp;" käytetty)"</f>
        <v>1500 merkkiä 
(0 käytetty)</v>
      </c>
      <c r="K73" s="46"/>
      <c r="L73" s="23"/>
      <c r="N73" s="251"/>
      <c r="O73" s="251"/>
      <c r="P73" s="251"/>
      <c r="Q73" s="251"/>
      <c r="R73" s="251"/>
      <c r="S73" s="251"/>
      <c r="T73" s="251"/>
      <c r="U73" s="251"/>
    </row>
    <row r="74" spans="2:21" ht="272.25" customHeight="1" x14ac:dyDescent="0.35">
      <c r="B74" s="314"/>
      <c r="C74" s="617"/>
      <c r="D74" s="617"/>
      <c r="E74" s="617"/>
      <c r="F74" s="617"/>
      <c r="G74" s="617"/>
      <c r="H74" s="617"/>
      <c r="I74" s="617"/>
      <c r="J74" s="617"/>
      <c r="K74" s="617"/>
      <c r="L74" s="271"/>
      <c r="M74" s="269"/>
      <c r="N74" s="251"/>
      <c r="O74" s="251"/>
      <c r="P74" s="251"/>
      <c r="Q74" s="251"/>
      <c r="R74" s="251"/>
      <c r="S74" s="251"/>
      <c r="T74" s="251"/>
      <c r="U74" s="251"/>
    </row>
    <row r="75" spans="2:21" ht="21" customHeight="1" x14ac:dyDescent="0.35">
      <c r="B75" s="314"/>
      <c r="C75" s="46" t="s">
        <v>267</v>
      </c>
      <c r="D75" s="46"/>
      <c r="E75" s="46"/>
      <c r="F75" s="46"/>
      <c r="G75" s="46"/>
      <c r="H75" s="46"/>
      <c r="I75" s="46"/>
      <c r="J75" s="46" t="str">
        <f>"500 merkkiä 
("&amp;TEXT(LEN(C77),"0")&amp;" käytetty)"</f>
        <v>500 merkkiä 
(0 käytetty)</v>
      </c>
      <c r="K75" s="46"/>
      <c r="L75" s="23"/>
      <c r="N75" s="251"/>
      <c r="O75" s="251"/>
      <c r="P75" s="251"/>
      <c r="Q75" s="251"/>
      <c r="R75" s="251"/>
      <c r="S75" s="251"/>
      <c r="T75" s="251"/>
      <c r="U75" s="251"/>
    </row>
    <row r="76" spans="2:21" ht="34.5" customHeight="1" x14ac:dyDescent="0.35">
      <c r="B76" s="314"/>
      <c r="C76" s="626" t="s">
        <v>311</v>
      </c>
      <c r="D76" s="626"/>
      <c r="E76" s="626"/>
      <c r="F76" s="626"/>
      <c r="G76" s="626"/>
      <c r="H76" s="626"/>
      <c r="I76" s="626"/>
      <c r="J76" s="626"/>
      <c r="K76" s="626"/>
      <c r="L76" s="23"/>
    </row>
    <row r="77" spans="2:21" ht="113.15" customHeight="1" x14ac:dyDescent="0.35">
      <c r="B77" s="314"/>
      <c r="C77" s="564"/>
      <c r="D77" s="565"/>
      <c r="E77" s="565"/>
      <c r="F77" s="565"/>
      <c r="G77" s="565"/>
      <c r="H77" s="565"/>
      <c r="I77" s="565"/>
      <c r="J77" s="565"/>
      <c r="K77" s="566"/>
      <c r="L77" s="271"/>
      <c r="M77" s="103"/>
      <c r="N77" s="618"/>
      <c r="O77" s="618"/>
      <c r="P77" s="618"/>
      <c r="Q77" s="618"/>
      <c r="R77" s="618"/>
      <c r="S77" s="618"/>
      <c r="T77" s="251"/>
      <c r="U77" s="251"/>
    </row>
    <row r="78" spans="2:21" ht="21" customHeight="1" x14ac:dyDescent="0.35">
      <c r="B78" s="314"/>
      <c r="C78" s="46" t="s">
        <v>103</v>
      </c>
      <c r="D78" s="46"/>
      <c r="E78" s="46"/>
      <c r="F78" s="46"/>
      <c r="G78" s="46"/>
      <c r="H78" s="46"/>
      <c r="I78" s="46"/>
      <c r="J78" s="46"/>
      <c r="K78" s="46"/>
      <c r="L78" s="23"/>
      <c r="N78" s="251"/>
      <c r="O78" s="251"/>
      <c r="P78" s="251"/>
      <c r="Q78" s="251"/>
      <c r="R78" s="251"/>
      <c r="S78" s="251"/>
      <c r="T78" s="251"/>
      <c r="U78" s="251"/>
    </row>
    <row r="79" spans="2:21" ht="21" customHeight="1" x14ac:dyDescent="0.35">
      <c r="B79" s="314"/>
      <c r="C79" s="46" t="s">
        <v>308</v>
      </c>
      <c r="D79" s="46"/>
      <c r="E79" s="46"/>
      <c r="F79" s="46"/>
      <c r="G79" s="46"/>
      <c r="H79" s="46"/>
      <c r="I79" s="46"/>
      <c r="J79" s="46" t="str">
        <f>"200 merkkiä 
("&amp;TEXT(LEN(C80),"0")&amp;" käytetty)"</f>
        <v>200 merkkiä 
(0 käytetty)</v>
      </c>
      <c r="K79" s="46"/>
      <c r="L79" s="23"/>
      <c r="N79" s="251"/>
      <c r="O79" s="251"/>
      <c r="P79" s="251"/>
      <c r="Q79" s="251"/>
      <c r="R79" s="251"/>
      <c r="S79" s="251"/>
      <c r="T79" s="251"/>
      <c r="U79" s="251"/>
    </row>
    <row r="80" spans="2:21" ht="45" customHeight="1" x14ac:dyDescent="0.35">
      <c r="B80" s="314"/>
      <c r="C80" s="617"/>
      <c r="D80" s="617"/>
      <c r="E80" s="617"/>
      <c r="F80" s="617"/>
      <c r="G80" s="617"/>
      <c r="H80" s="617"/>
      <c r="I80" s="617"/>
      <c r="J80" s="617"/>
      <c r="K80" s="617"/>
      <c r="L80" s="329"/>
      <c r="M80" s="269"/>
      <c r="N80" s="611"/>
      <c r="O80" s="611"/>
      <c r="P80" s="611"/>
      <c r="Q80" s="611"/>
      <c r="R80" s="611"/>
      <c r="S80" s="611"/>
      <c r="T80" s="611"/>
      <c r="U80" s="251"/>
    </row>
    <row r="81" spans="2:21" ht="21" customHeight="1" x14ac:dyDescent="0.35">
      <c r="B81" s="314"/>
      <c r="C81" s="46" t="s">
        <v>268</v>
      </c>
      <c r="D81" s="46"/>
      <c r="E81" s="46"/>
      <c r="F81" s="104"/>
      <c r="G81" s="46"/>
      <c r="H81" s="46"/>
      <c r="I81" s="46"/>
      <c r="J81" s="46"/>
      <c r="K81" s="46"/>
      <c r="L81" s="23"/>
      <c r="N81" s="251"/>
      <c r="O81" s="251"/>
      <c r="P81" s="251"/>
      <c r="Q81" s="251"/>
      <c r="R81" s="251"/>
      <c r="S81" s="251"/>
      <c r="T81" s="251"/>
      <c r="U81" s="251"/>
    </row>
    <row r="82" spans="2:21" ht="21" customHeight="1" x14ac:dyDescent="0.35">
      <c r="B82" s="314"/>
      <c r="C82" s="46" t="s">
        <v>204</v>
      </c>
      <c r="D82" s="46"/>
      <c r="E82" s="46"/>
      <c r="F82" s="104"/>
      <c r="G82" s="46"/>
      <c r="H82" s="46"/>
      <c r="I82" s="46"/>
      <c r="J82" s="46" t="str">
        <f>"1500 merkkiä 
("&amp;TEXT(LEN(C83),"0")&amp;" käytetty)"</f>
        <v>1500 merkkiä 
(0 käytetty)</v>
      </c>
      <c r="K82" s="46"/>
      <c r="L82" s="23"/>
      <c r="N82" s="251"/>
      <c r="O82" s="251"/>
      <c r="P82" s="251"/>
      <c r="Q82" s="251"/>
      <c r="R82" s="251"/>
      <c r="S82" s="251"/>
      <c r="T82" s="251"/>
      <c r="U82" s="251"/>
    </row>
    <row r="83" spans="2:21" ht="272.25" customHeight="1" x14ac:dyDescent="0.35">
      <c r="B83" s="314"/>
      <c r="C83" s="617"/>
      <c r="D83" s="617"/>
      <c r="E83" s="617"/>
      <c r="F83" s="617"/>
      <c r="G83" s="617"/>
      <c r="H83" s="617"/>
      <c r="I83" s="617"/>
      <c r="J83" s="617"/>
      <c r="K83" s="617"/>
      <c r="L83" s="271"/>
      <c r="M83" s="269"/>
      <c r="N83" s="251"/>
      <c r="O83" s="251"/>
      <c r="P83" s="251"/>
      <c r="Q83" s="251"/>
      <c r="R83" s="251"/>
      <c r="S83" s="251"/>
      <c r="T83" s="251"/>
      <c r="U83" s="251"/>
    </row>
    <row r="84" spans="2:21" ht="21" customHeight="1" x14ac:dyDescent="0.35">
      <c r="B84" s="314"/>
      <c r="C84" s="46" t="s">
        <v>269</v>
      </c>
      <c r="D84" s="46"/>
      <c r="E84" s="46"/>
      <c r="F84" s="46"/>
      <c r="G84" s="46"/>
      <c r="H84" s="46"/>
      <c r="I84" s="46"/>
      <c r="J84" s="46" t="str">
        <f>"500 merkkiä 
("&amp;TEXT(LEN(C86),"0")&amp;" käytetty)"</f>
        <v>500 merkkiä 
(0 käytetty)</v>
      </c>
      <c r="K84" s="46"/>
      <c r="L84" s="23"/>
      <c r="N84" s="251"/>
      <c r="O84" s="251"/>
      <c r="P84" s="251"/>
      <c r="Q84" s="251"/>
      <c r="R84" s="251"/>
      <c r="S84" s="251"/>
      <c r="T84" s="251"/>
      <c r="U84" s="251"/>
    </row>
    <row r="85" spans="2:21" ht="34.5" customHeight="1" x14ac:dyDescent="0.35">
      <c r="B85" s="314"/>
      <c r="C85" s="626" t="s">
        <v>311</v>
      </c>
      <c r="D85" s="626"/>
      <c r="E85" s="626"/>
      <c r="F85" s="626"/>
      <c r="G85" s="626"/>
      <c r="H85" s="626"/>
      <c r="I85" s="626"/>
      <c r="J85" s="626"/>
      <c r="K85" s="626"/>
      <c r="L85" s="23"/>
    </row>
    <row r="86" spans="2:21" ht="113.15" customHeight="1" x14ac:dyDescent="0.35">
      <c r="B86" s="314"/>
      <c r="C86" s="564"/>
      <c r="D86" s="565"/>
      <c r="E86" s="565"/>
      <c r="F86" s="565"/>
      <c r="G86" s="565"/>
      <c r="H86" s="565"/>
      <c r="I86" s="565"/>
      <c r="J86" s="565"/>
      <c r="K86" s="566"/>
      <c r="L86" s="271"/>
      <c r="M86" s="269"/>
      <c r="N86" s="618"/>
      <c r="O86" s="618"/>
      <c r="P86" s="618"/>
      <c r="Q86" s="618"/>
      <c r="R86" s="618"/>
      <c r="S86" s="618"/>
      <c r="T86" s="251"/>
      <c r="U86" s="251"/>
    </row>
    <row r="87" spans="2:21" ht="21" customHeight="1" x14ac:dyDescent="0.35">
      <c r="B87" s="314"/>
      <c r="C87" s="46" t="s">
        <v>18</v>
      </c>
      <c r="D87" s="46"/>
      <c r="E87" s="46"/>
      <c r="F87" s="46"/>
      <c r="G87" s="46"/>
      <c r="H87" s="46"/>
      <c r="I87" s="46"/>
      <c r="J87" s="46" t="str">
        <f>"300 merkkiä 
("&amp;TEXT(LEN(C88),"0")&amp;" käytetty)"</f>
        <v>300 merkkiä 
(0 käytetty)</v>
      </c>
      <c r="K87" s="46"/>
      <c r="L87" s="23"/>
      <c r="N87" s="179"/>
      <c r="O87" s="251"/>
      <c r="P87" s="251"/>
      <c r="Q87" s="251"/>
      <c r="R87" s="251"/>
      <c r="S87" s="251"/>
      <c r="T87" s="251"/>
      <c r="U87" s="251"/>
    </row>
    <row r="88" spans="2:21" ht="63" customHeight="1" x14ac:dyDescent="0.35">
      <c r="B88" s="314"/>
      <c r="C88" s="564"/>
      <c r="D88" s="565"/>
      <c r="E88" s="565"/>
      <c r="F88" s="565"/>
      <c r="G88" s="565"/>
      <c r="H88" s="565"/>
      <c r="I88" s="565"/>
      <c r="J88" s="565"/>
      <c r="K88" s="566"/>
      <c r="L88" s="271"/>
      <c r="M88" s="269"/>
      <c r="N88" s="611"/>
      <c r="O88" s="611"/>
      <c r="P88" s="611"/>
      <c r="Q88" s="611"/>
      <c r="R88" s="611"/>
      <c r="S88" s="611"/>
      <c r="T88" s="611"/>
      <c r="U88" s="611"/>
    </row>
    <row r="89" spans="2:21" ht="21" customHeight="1" x14ac:dyDescent="0.35">
      <c r="B89" s="314"/>
      <c r="C89" s="46" t="s">
        <v>270</v>
      </c>
      <c r="D89" s="46"/>
      <c r="E89" s="104"/>
      <c r="F89" s="46"/>
      <c r="G89" s="46"/>
      <c r="H89" s="46"/>
      <c r="I89" s="46"/>
      <c r="J89" s="46"/>
      <c r="K89" s="46"/>
      <c r="L89" s="23"/>
      <c r="N89" s="168"/>
      <c r="O89" s="168"/>
      <c r="P89" s="168"/>
      <c r="Q89" s="168"/>
      <c r="R89" s="168"/>
      <c r="S89" s="168"/>
      <c r="T89" s="168"/>
      <c r="U89" s="168"/>
    </row>
    <row r="90" spans="2:21" ht="21" customHeight="1" x14ac:dyDescent="0.35">
      <c r="B90" s="314"/>
      <c r="C90" s="46" t="s">
        <v>164</v>
      </c>
      <c r="D90" s="46"/>
      <c r="E90" s="104"/>
      <c r="F90" s="46"/>
      <c r="G90" s="46"/>
      <c r="H90" s="46"/>
      <c r="I90" s="46"/>
      <c r="J90" s="46" t="str">
        <f>"200 merkkiä 
("&amp;TEXT(LEN(C91),"0")&amp;" käytetty)"</f>
        <v>200 merkkiä 
(0 käytetty)</v>
      </c>
      <c r="K90" s="46"/>
      <c r="L90" s="23"/>
      <c r="N90" s="168"/>
      <c r="O90" s="168"/>
      <c r="P90" s="168"/>
      <c r="Q90" s="168"/>
      <c r="R90" s="168"/>
      <c r="S90" s="168"/>
      <c r="T90" s="168"/>
      <c r="U90" s="168"/>
    </row>
    <row r="91" spans="2:21" ht="45" customHeight="1" x14ac:dyDescent="0.35">
      <c r="B91" s="314"/>
      <c r="C91" s="617"/>
      <c r="D91" s="617"/>
      <c r="E91" s="617"/>
      <c r="F91" s="617"/>
      <c r="G91" s="617"/>
      <c r="H91" s="617"/>
      <c r="I91" s="617"/>
      <c r="J91" s="617"/>
      <c r="K91" s="617"/>
      <c r="L91" s="329"/>
      <c r="M91" s="269"/>
      <c r="N91" s="611"/>
      <c r="O91" s="611"/>
      <c r="P91" s="611"/>
      <c r="Q91" s="611"/>
      <c r="R91" s="611"/>
      <c r="S91" s="611"/>
      <c r="T91" s="611"/>
      <c r="U91" s="251"/>
    </row>
    <row r="92" spans="2:21" ht="21" customHeight="1" x14ac:dyDescent="0.35">
      <c r="B92" s="314"/>
      <c r="C92" s="46" t="s">
        <v>271</v>
      </c>
      <c r="D92" s="46"/>
      <c r="E92" s="46"/>
      <c r="F92" s="104"/>
      <c r="G92" s="46"/>
      <c r="H92" s="46"/>
      <c r="I92" s="46"/>
      <c r="J92" s="46"/>
      <c r="K92" s="46"/>
      <c r="L92" s="23"/>
      <c r="N92" s="251"/>
      <c r="O92" s="251"/>
      <c r="P92" s="251"/>
      <c r="Q92" s="251"/>
      <c r="R92" s="251"/>
      <c r="S92" s="251"/>
      <c r="T92" s="251"/>
      <c r="U92" s="251"/>
    </row>
    <row r="93" spans="2:21" ht="21" customHeight="1" x14ac:dyDescent="0.35">
      <c r="B93" s="314"/>
      <c r="C93" s="46" t="s">
        <v>204</v>
      </c>
      <c r="D93" s="46"/>
      <c r="E93" s="46"/>
      <c r="F93" s="104"/>
      <c r="G93" s="46"/>
      <c r="H93" s="46"/>
      <c r="I93" s="46"/>
      <c r="J93" s="46" t="str">
        <f>"1500 merkkiä 
("&amp;TEXT(LEN(C94),"0")&amp;" käytetty)"</f>
        <v>1500 merkkiä 
(0 käytetty)</v>
      </c>
      <c r="K93" s="46"/>
      <c r="L93" s="23"/>
      <c r="N93" s="251"/>
      <c r="O93" s="251"/>
      <c r="P93" s="251"/>
      <c r="Q93" s="251"/>
      <c r="R93" s="251"/>
      <c r="S93" s="251"/>
      <c r="T93" s="251"/>
      <c r="U93" s="251"/>
    </row>
    <row r="94" spans="2:21" ht="272.25" customHeight="1" x14ac:dyDescent="0.35">
      <c r="B94" s="314"/>
      <c r="C94" s="617"/>
      <c r="D94" s="617"/>
      <c r="E94" s="617"/>
      <c r="F94" s="617"/>
      <c r="G94" s="617"/>
      <c r="H94" s="617"/>
      <c r="I94" s="617"/>
      <c r="J94" s="617"/>
      <c r="K94" s="617"/>
      <c r="L94" s="271"/>
      <c r="M94" s="269"/>
      <c r="N94" s="251"/>
      <c r="O94" s="251"/>
      <c r="P94" s="251"/>
      <c r="Q94" s="251"/>
      <c r="R94" s="251"/>
      <c r="S94" s="251"/>
      <c r="T94" s="251"/>
      <c r="U94" s="251"/>
    </row>
    <row r="95" spans="2:21" ht="21" customHeight="1" x14ac:dyDescent="0.35">
      <c r="B95" s="314"/>
      <c r="C95" s="46" t="s">
        <v>272</v>
      </c>
      <c r="D95" s="46"/>
      <c r="E95" s="46"/>
      <c r="F95" s="46"/>
      <c r="G95" s="46"/>
      <c r="H95" s="46"/>
      <c r="I95" s="46"/>
      <c r="J95" s="46" t="str">
        <f>"500 merkkiä 
("&amp;TEXT(LEN(C97),"0")&amp;" käytetty)"</f>
        <v>500 merkkiä 
(0 käytetty)</v>
      </c>
      <c r="K95" s="46"/>
      <c r="L95" s="23"/>
      <c r="N95" s="251"/>
      <c r="O95" s="251"/>
      <c r="P95" s="251"/>
      <c r="Q95" s="251"/>
      <c r="R95" s="251"/>
      <c r="S95" s="251"/>
      <c r="T95" s="251"/>
      <c r="U95" s="251"/>
    </row>
    <row r="96" spans="2:21" ht="34.5" customHeight="1" x14ac:dyDescent="0.35">
      <c r="B96" s="314"/>
      <c r="C96" s="626" t="s">
        <v>311</v>
      </c>
      <c r="D96" s="626"/>
      <c r="E96" s="626"/>
      <c r="F96" s="626"/>
      <c r="G96" s="626"/>
      <c r="H96" s="626"/>
      <c r="I96" s="626"/>
      <c r="J96" s="626"/>
      <c r="K96" s="626"/>
      <c r="L96" s="23"/>
    </row>
    <row r="97" spans="2:21" ht="113.15" customHeight="1" x14ac:dyDescent="0.35">
      <c r="B97" s="314"/>
      <c r="C97" s="617"/>
      <c r="D97" s="617"/>
      <c r="E97" s="617"/>
      <c r="F97" s="617"/>
      <c r="G97" s="617"/>
      <c r="H97" s="617"/>
      <c r="I97" s="617"/>
      <c r="J97" s="617"/>
      <c r="K97" s="617"/>
      <c r="L97" s="271"/>
      <c r="M97" s="269"/>
      <c r="N97" s="618"/>
      <c r="O97" s="618"/>
      <c r="P97" s="618"/>
      <c r="Q97" s="618"/>
      <c r="R97" s="618"/>
      <c r="S97" s="618"/>
      <c r="T97" s="251"/>
      <c r="U97" s="251"/>
    </row>
    <row r="98" spans="2:21" ht="21" customHeight="1" x14ac:dyDescent="0.35">
      <c r="B98" s="314"/>
      <c r="C98" s="46" t="s">
        <v>273</v>
      </c>
      <c r="D98" s="46"/>
      <c r="E98" s="46"/>
      <c r="F98" s="46"/>
      <c r="G98" s="46"/>
      <c r="H98" s="46"/>
      <c r="I98" s="46"/>
      <c r="J98" s="46"/>
      <c r="K98" s="46"/>
      <c r="L98" s="23"/>
      <c r="N98" s="251"/>
      <c r="O98" s="251"/>
      <c r="P98" s="251"/>
      <c r="Q98" s="251"/>
      <c r="R98" s="251"/>
      <c r="S98" s="251"/>
      <c r="T98" s="251"/>
      <c r="U98" s="251"/>
    </row>
    <row r="99" spans="2:21" ht="21" customHeight="1" x14ac:dyDescent="0.35">
      <c r="B99" s="314"/>
      <c r="C99" s="46" t="s">
        <v>308</v>
      </c>
      <c r="D99" s="46"/>
      <c r="E99" s="46"/>
      <c r="F99" s="46"/>
      <c r="G99" s="46"/>
      <c r="H99" s="46"/>
      <c r="I99" s="46"/>
      <c r="J99" s="46" t="str">
        <f>"200 merkkiä 
("&amp;TEXT(LEN(C100),"0")&amp;" käytetty)"</f>
        <v>200 merkkiä 
(0 käytetty)</v>
      </c>
      <c r="K99" s="46"/>
      <c r="L99" s="23"/>
      <c r="N99" s="251"/>
      <c r="O99" s="251"/>
      <c r="P99" s="251"/>
      <c r="Q99" s="251"/>
      <c r="R99" s="251"/>
      <c r="S99" s="251"/>
      <c r="T99" s="251"/>
      <c r="U99" s="251"/>
    </row>
    <row r="100" spans="2:21" ht="45" customHeight="1" x14ac:dyDescent="0.35">
      <c r="B100" s="314"/>
      <c r="C100" s="617"/>
      <c r="D100" s="617"/>
      <c r="E100" s="617"/>
      <c r="F100" s="617"/>
      <c r="G100" s="617"/>
      <c r="H100" s="617"/>
      <c r="I100" s="617"/>
      <c r="J100" s="617"/>
      <c r="K100" s="617"/>
      <c r="L100" s="329"/>
      <c r="M100" s="269"/>
      <c r="N100" s="611"/>
      <c r="O100" s="611"/>
      <c r="P100" s="611"/>
      <c r="Q100" s="611"/>
      <c r="R100" s="611"/>
      <c r="S100" s="611"/>
      <c r="T100" s="611"/>
      <c r="U100" s="251"/>
    </row>
    <row r="101" spans="2:21" ht="21" customHeight="1" x14ac:dyDescent="0.35">
      <c r="B101" s="314"/>
      <c r="C101" s="46" t="s">
        <v>274</v>
      </c>
      <c r="D101" s="46"/>
      <c r="E101" s="46"/>
      <c r="F101" s="104"/>
      <c r="G101" s="46"/>
      <c r="H101" s="46"/>
      <c r="I101" s="46"/>
      <c r="J101" s="46"/>
      <c r="K101" s="46"/>
      <c r="L101" s="23"/>
      <c r="N101" s="251"/>
      <c r="O101" s="251"/>
      <c r="P101" s="251"/>
      <c r="Q101" s="251"/>
      <c r="R101" s="251"/>
      <c r="S101" s="251"/>
      <c r="T101" s="251"/>
      <c r="U101" s="251"/>
    </row>
    <row r="102" spans="2:21" ht="21" customHeight="1" x14ac:dyDescent="0.35">
      <c r="B102" s="314"/>
      <c r="C102" s="46" t="s">
        <v>204</v>
      </c>
      <c r="D102" s="46"/>
      <c r="E102" s="46"/>
      <c r="F102" s="104"/>
      <c r="G102" s="46"/>
      <c r="H102" s="46"/>
      <c r="I102" s="46"/>
      <c r="J102" s="46" t="str">
        <f>"1500 merkkiä 
("&amp;TEXT(LEN(C103),"0")&amp;" käytetty)"</f>
        <v>1500 merkkiä 
(0 käytetty)</v>
      </c>
      <c r="K102" s="46"/>
      <c r="L102" s="23"/>
      <c r="N102" s="251"/>
      <c r="O102" s="251"/>
      <c r="P102" s="251"/>
      <c r="Q102" s="251"/>
      <c r="R102" s="251"/>
      <c r="S102" s="251"/>
      <c r="T102" s="251"/>
      <c r="U102" s="251"/>
    </row>
    <row r="103" spans="2:21" ht="272.25" customHeight="1" x14ac:dyDescent="0.35">
      <c r="B103" s="314"/>
      <c r="C103" s="617"/>
      <c r="D103" s="617"/>
      <c r="E103" s="617"/>
      <c r="F103" s="617"/>
      <c r="G103" s="617"/>
      <c r="H103" s="617"/>
      <c r="I103" s="617"/>
      <c r="J103" s="617"/>
      <c r="K103" s="617"/>
      <c r="L103" s="271"/>
      <c r="M103" s="269"/>
      <c r="N103" s="251"/>
      <c r="O103" s="251"/>
      <c r="P103" s="251"/>
      <c r="Q103" s="251"/>
      <c r="R103" s="251"/>
      <c r="S103" s="251"/>
      <c r="T103" s="251"/>
      <c r="U103" s="251"/>
    </row>
    <row r="104" spans="2:21" ht="21" customHeight="1" x14ac:dyDescent="0.35">
      <c r="B104" s="314"/>
      <c r="C104" s="46" t="s">
        <v>275</v>
      </c>
      <c r="D104" s="46"/>
      <c r="E104" s="46"/>
      <c r="F104" s="46"/>
      <c r="G104" s="46"/>
      <c r="H104" s="46"/>
      <c r="I104" s="46"/>
      <c r="J104" s="46" t="str">
        <f>"500 merkkiä 
("&amp;TEXT(LEN(C106),"0")&amp;" käytetty)"</f>
        <v>500 merkkiä 
(0 käytetty)</v>
      </c>
      <c r="K104" s="46"/>
      <c r="L104" s="23"/>
      <c r="N104" s="251"/>
      <c r="O104" s="251"/>
      <c r="P104" s="251"/>
      <c r="Q104" s="251"/>
      <c r="R104" s="251"/>
      <c r="S104" s="251"/>
      <c r="T104" s="251"/>
      <c r="U104" s="251"/>
    </row>
    <row r="105" spans="2:21" ht="34.5" customHeight="1" x14ac:dyDescent="0.35">
      <c r="B105" s="314"/>
      <c r="C105" s="626" t="s">
        <v>311</v>
      </c>
      <c r="D105" s="626"/>
      <c r="E105" s="626"/>
      <c r="F105" s="626"/>
      <c r="G105" s="626"/>
      <c r="H105" s="626"/>
      <c r="I105" s="626"/>
      <c r="J105" s="626"/>
      <c r="K105" s="626"/>
      <c r="L105" s="23"/>
    </row>
    <row r="106" spans="2:21" ht="113.15" customHeight="1" x14ac:dyDescent="0.35">
      <c r="B106" s="314"/>
      <c r="C106" s="564"/>
      <c r="D106" s="565"/>
      <c r="E106" s="565"/>
      <c r="F106" s="565"/>
      <c r="G106" s="565"/>
      <c r="H106" s="565"/>
      <c r="I106" s="565"/>
      <c r="J106" s="565"/>
      <c r="K106" s="566"/>
      <c r="L106" s="271"/>
      <c r="M106" s="269"/>
      <c r="N106" s="618"/>
      <c r="O106" s="618"/>
      <c r="P106" s="618"/>
      <c r="Q106" s="618"/>
      <c r="R106" s="618"/>
      <c r="S106" s="618"/>
      <c r="T106" s="251"/>
      <c r="U106" s="251"/>
    </row>
    <row r="107" spans="2:21" ht="21" customHeight="1" x14ac:dyDescent="0.35">
      <c r="B107" s="314"/>
      <c r="C107" s="46" t="s">
        <v>276</v>
      </c>
      <c r="D107" s="46"/>
      <c r="E107" s="46"/>
      <c r="F107" s="46"/>
      <c r="G107" s="46"/>
      <c r="H107" s="46"/>
      <c r="I107" s="46"/>
      <c r="J107" s="46"/>
      <c r="K107" s="46"/>
      <c r="L107" s="23"/>
      <c r="N107" s="251"/>
      <c r="O107" s="251"/>
      <c r="P107" s="251"/>
      <c r="Q107" s="251"/>
      <c r="R107" s="251"/>
      <c r="S107" s="251"/>
      <c r="T107" s="251"/>
      <c r="U107" s="251"/>
    </row>
    <row r="108" spans="2:21" ht="21" customHeight="1" x14ac:dyDescent="0.35">
      <c r="B108" s="314"/>
      <c r="C108" s="46" t="s">
        <v>308</v>
      </c>
      <c r="D108" s="46"/>
      <c r="E108" s="46"/>
      <c r="F108" s="46"/>
      <c r="G108" s="46"/>
      <c r="H108" s="46"/>
      <c r="I108" s="46"/>
      <c r="J108" s="46" t="str">
        <f>"200 merkkiä 
("&amp;TEXT(LEN(C109),"0")&amp;" käytetty)"</f>
        <v>200 merkkiä 
(0 käytetty)</v>
      </c>
      <c r="K108" s="46"/>
      <c r="L108" s="23"/>
      <c r="N108" s="251"/>
      <c r="O108" s="251"/>
      <c r="P108" s="251"/>
      <c r="Q108" s="251"/>
      <c r="R108" s="251"/>
      <c r="S108" s="251"/>
      <c r="T108" s="251"/>
      <c r="U108" s="251"/>
    </row>
    <row r="109" spans="2:21" ht="45" customHeight="1" x14ac:dyDescent="0.35">
      <c r="B109" s="314"/>
      <c r="C109" s="617"/>
      <c r="D109" s="617"/>
      <c r="E109" s="617"/>
      <c r="F109" s="617"/>
      <c r="G109" s="617"/>
      <c r="H109" s="617"/>
      <c r="I109" s="617"/>
      <c r="J109" s="617"/>
      <c r="K109" s="617"/>
      <c r="L109" s="329"/>
      <c r="M109" s="269"/>
      <c r="N109" s="611"/>
      <c r="O109" s="611"/>
      <c r="P109" s="611"/>
      <c r="Q109" s="611"/>
      <c r="R109" s="611"/>
      <c r="S109" s="611"/>
      <c r="T109" s="611"/>
      <c r="U109" s="251"/>
    </row>
    <row r="110" spans="2:21" ht="21" customHeight="1" x14ac:dyDescent="0.35">
      <c r="B110" s="314"/>
      <c r="C110" s="46" t="s">
        <v>277</v>
      </c>
      <c r="D110" s="46"/>
      <c r="E110" s="46"/>
      <c r="F110" s="104"/>
      <c r="G110" s="46"/>
      <c r="H110" s="46"/>
      <c r="I110" s="46"/>
      <c r="J110" s="46"/>
      <c r="K110" s="46"/>
      <c r="L110" s="23"/>
      <c r="N110" s="251"/>
      <c r="O110" s="251"/>
      <c r="P110" s="251"/>
      <c r="Q110" s="251"/>
      <c r="R110" s="251"/>
      <c r="S110" s="251"/>
      <c r="T110" s="251"/>
      <c r="U110" s="251"/>
    </row>
    <row r="111" spans="2:21" ht="21" customHeight="1" x14ac:dyDescent="0.35">
      <c r="B111" s="314"/>
      <c r="C111" s="46" t="s">
        <v>204</v>
      </c>
      <c r="D111" s="46"/>
      <c r="E111" s="46"/>
      <c r="F111" s="104"/>
      <c r="G111" s="46"/>
      <c r="H111" s="46"/>
      <c r="I111" s="46"/>
      <c r="J111" s="46" t="str">
        <f>"1500 merkkiä 
("&amp;TEXT(LEN(C112),"0")&amp;" käytetty)"</f>
        <v>1500 merkkiä 
(0 käytetty)</v>
      </c>
      <c r="K111" s="46"/>
      <c r="L111" s="23"/>
      <c r="N111" s="251"/>
      <c r="O111" s="251"/>
      <c r="P111" s="251"/>
      <c r="Q111" s="251"/>
      <c r="R111" s="251"/>
      <c r="S111" s="251"/>
      <c r="T111" s="251"/>
      <c r="U111" s="251"/>
    </row>
    <row r="112" spans="2:21" ht="272.25" customHeight="1" x14ac:dyDescent="0.35">
      <c r="B112" s="314"/>
      <c r="C112" s="617"/>
      <c r="D112" s="617"/>
      <c r="E112" s="617"/>
      <c r="F112" s="617"/>
      <c r="G112" s="617"/>
      <c r="H112" s="617"/>
      <c r="I112" s="617"/>
      <c r="J112" s="617"/>
      <c r="K112" s="617"/>
      <c r="L112" s="271"/>
      <c r="M112" s="269"/>
      <c r="N112" s="251"/>
      <c r="O112" s="251"/>
      <c r="P112" s="251"/>
      <c r="Q112" s="251"/>
      <c r="R112" s="251"/>
      <c r="S112" s="251"/>
      <c r="T112" s="251"/>
      <c r="U112" s="251"/>
    </row>
    <row r="113" spans="2:21" ht="21" customHeight="1" x14ac:dyDescent="0.35">
      <c r="B113" s="314"/>
      <c r="C113" s="46" t="s">
        <v>278</v>
      </c>
      <c r="D113" s="46"/>
      <c r="E113" s="46"/>
      <c r="F113" s="46"/>
      <c r="G113" s="46"/>
      <c r="H113" s="46"/>
      <c r="I113" s="46"/>
      <c r="J113" s="46" t="str">
        <f>"500 merkkiä 
("&amp;TEXT(LEN(C115),"0")&amp;" käytetty)"</f>
        <v>500 merkkiä 
(0 käytetty)</v>
      </c>
      <c r="K113" s="46"/>
      <c r="L113" s="23"/>
      <c r="N113" s="251"/>
      <c r="O113" s="251"/>
      <c r="P113" s="251"/>
      <c r="Q113" s="251"/>
      <c r="R113" s="251"/>
      <c r="S113" s="251"/>
      <c r="T113" s="251"/>
      <c r="U113" s="251"/>
    </row>
    <row r="114" spans="2:21" ht="34.5" customHeight="1" x14ac:dyDescent="0.35">
      <c r="B114" s="314"/>
      <c r="C114" s="626" t="s">
        <v>311</v>
      </c>
      <c r="D114" s="626"/>
      <c r="E114" s="626"/>
      <c r="F114" s="626"/>
      <c r="G114" s="626"/>
      <c r="H114" s="626"/>
      <c r="I114" s="626"/>
      <c r="J114" s="626"/>
      <c r="K114" s="626"/>
      <c r="L114" s="23"/>
    </row>
    <row r="115" spans="2:21" ht="113.15" customHeight="1" x14ac:dyDescent="0.35">
      <c r="B115" s="314"/>
      <c r="C115" s="564"/>
      <c r="D115" s="565"/>
      <c r="E115" s="565"/>
      <c r="F115" s="565"/>
      <c r="G115" s="565"/>
      <c r="H115" s="565"/>
      <c r="I115" s="565"/>
      <c r="J115" s="565"/>
      <c r="K115" s="566"/>
      <c r="L115" s="271"/>
      <c r="M115" s="269"/>
      <c r="N115" s="618"/>
      <c r="O115" s="618"/>
      <c r="P115" s="618"/>
      <c r="Q115" s="618"/>
      <c r="R115" s="618"/>
      <c r="S115" s="618"/>
      <c r="T115" s="251"/>
      <c r="U115" s="251"/>
    </row>
    <row r="116" spans="2:21" ht="21" customHeight="1" x14ac:dyDescent="0.35">
      <c r="B116" s="314"/>
      <c r="C116" s="46" t="s">
        <v>19</v>
      </c>
      <c r="D116" s="46"/>
      <c r="E116" s="46"/>
      <c r="F116" s="46"/>
      <c r="G116" s="46"/>
      <c r="H116" s="46"/>
      <c r="I116" s="46"/>
      <c r="J116" s="46" t="str">
        <f>"300 merkkiä 
("&amp;TEXT(LEN(C117),"0")&amp;" käytetty)"</f>
        <v>300 merkkiä 
(0 käytetty)</v>
      </c>
      <c r="K116" s="46"/>
      <c r="L116" s="23"/>
      <c r="N116" s="179"/>
      <c r="O116" s="251"/>
      <c r="P116" s="251"/>
      <c r="Q116" s="251"/>
      <c r="R116" s="251"/>
      <c r="S116" s="251"/>
      <c r="T116" s="251"/>
      <c r="U116" s="251"/>
    </row>
    <row r="117" spans="2:21" ht="63" customHeight="1" x14ac:dyDescent="0.35">
      <c r="B117" s="314"/>
      <c r="C117" s="564"/>
      <c r="D117" s="565"/>
      <c r="E117" s="565"/>
      <c r="F117" s="565"/>
      <c r="G117" s="565"/>
      <c r="H117" s="565"/>
      <c r="I117" s="565"/>
      <c r="J117" s="565"/>
      <c r="K117" s="566"/>
      <c r="L117" s="271"/>
      <c r="M117" s="269"/>
      <c r="N117" s="611"/>
      <c r="O117" s="611"/>
      <c r="P117" s="611"/>
      <c r="Q117" s="611"/>
      <c r="R117" s="611"/>
      <c r="S117" s="611"/>
      <c r="T117" s="611"/>
      <c r="U117" s="611"/>
    </row>
    <row r="118" spans="2:21" ht="21" customHeight="1" x14ac:dyDescent="0.35">
      <c r="B118" s="314"/>
      <c r="C118" s="46" t="s">
        <v>279</v>
      </c>
      <c r="D118" s="46"/>
      <c r="E118" s="104"/>
      <c r="F118" s="46"/>
      <c r="G118" s="46"/>
      <c r="H118" s="46"/>
      <c r="I118" s="46"/>
      <c r="J118" s="46"/>
      <c r="K118" s="46"/>
      <c r="L118" s="23"/>
      <c r="N118" s="168"/>
      <c r="O118" s="168"/>
      <c r="P118" s="168"/>
      <c r="Q118" s="168"/>
      <c r="R118" s="168"/>
      <c r="S118" s="168"/>
      <c r="T118" s="168"/>
      <c r="U118" s="168"/>
    </row>
    <row r="119" spans="2:21" ht="21" customHeight="1" x14ac:dyDescent="0.35">
      <c r="B119" s="314"/>
      <c r="C119" s="46" t="s">
        <v>164</v>
      </c>
      <c r="D119" s="46"/>
      <c r="E119" s="104"/>
      <c r="F119" s="46"/>
      <c r="G119" s="46"/>
      <c r="H119" s="46"/>
      <c r="I119" s="46"/>
      <c r="J119" s="46" t="str">
        <f>"200 merkkiä 
("&amp;TEXT(LEN(C120),"0")&amp;" käytetty)"</f>
        <v>200 merkkiä 
(0 käytetty)</v>
      </c>
      <c r="K119" s="46"/>
      <c r="L119" s="23"/>
      <c r="N119" s="168"/>
      <c r="O119" s="168"/>
      <c r="P119" s="168"/>
      <c r="Q119" s="168"/>
      <c r="R119" s="168"/>
      <c r="S119" s="168"/>
      <c r="T119" s="168"/>
      <c r="U119" s="168"/>
    </row>
    <row r="120" spans="2:21" ht="45" customHeight="1" x14ac:dyDescent="0.35">
      <c r="B120" s="314"/>
      <c r="C120" s="617"/>
      <c r="D120" s="617"/>
      <c r="E120" s="617"/>
      <c r="F120" s="617"/>
      <c r="G120" s="617"/>
      <c r="H120" s="617"/>
      <c r="I120" s="617"/>
      <c r="J120" s="617"/>
      <c r="K120" s="617"/>
      <c r="L120" s="329"/>
      <c r="M120" s="269"/>
      <c r="N120" s="611"/>
      <c r="O120" s="611"/>
      <c r="P120" s="611"/>
      <c r="Q120" s="611"/>
      <c r="R120" s="611"/>
      <c r="S120" s="611"/>
      <c r="T120" s="611"/>
      <c r="U120" s="251"/>
    </row>
    <row r="121" spans="2:21" ht="21" customHeight="1" x14ac:dyDescent="0.35">
      <c r="B121" s="314"/>
      <c r="C121" s="46" t="s">
        <v>280</v>
      </c>
      <c r="D121" s="46"/>
      <c r="E121" s="46"/>
      <c r="F121" s="104"/>
      <c r="G121" s="46"/>
      <c r="H121" s="46"/>
      <c r="I121" s="46"/>
      <c r="J121" s="46"/>
      <c r="K121" s="46"/>
      <c r="L121" s="23"/>
      <c r="N121" s="251"/>
      <c r="O121" s="251"/>
      <c r="P121" s="251"/>
      <c r="Q121" s="251"/>
      <c r="R121" s="251"/>
      <c r="S121" s="251"/>
      <c r="T121" s="251"/>
      <c r="U121" s="251"/>
    </row>
    <row r="122" spans="2:21" ht="21" customHeight="1" x14ac:dyDescent="0.35">
      <c r="B122" s="314"/>
      <c r="C122" s="46" t="s">
        <v>204</v>
      </c>
      <c r="D122" s="46"/>
      <c r="E122" s="46"/>
      <c r="F122" s="104"/>
      <c r="G122" s="46"/>
      <c r="H122" s="46"/>
      <c r="I122" s="46"/>
      <c r="J122" s="46" t="str">
        <f>"1500 merkkiä 
("&amp;TEXT(LEN(C123),"0")&amp;" käytetty)"</f>
        <v>1500 merkkiä 
(0 käytetty)</v>
      </c>
      <c r="K122" s="46"/>
      <c r="L122" s="23"/>
      <c r="N122" s="251"/>
      <c r="O122" s="251"/>
      <c r="P122" s="251"/>
      <c r="Q122" s="251"/>
      <c r="R122" s="251"/>
      <c r="S122" s="251"/>
      <c r="T122" s="251"/>
      <c r="U122" s="251"/>
    </row>
    <row r="123" spans="2:21" ht="272.25" customHeight="1" x14ac:dyDescent="0.35">
      <c r="B123" s="314"/>
      <c r="C123" s="617"/>
      <c r="D123" s="617"/>
      <c r="E123" s="617"/>
      <c r="F123" s="617"/>
      <c r="G123" s="617"/>
      <c r="H123" s="617"/>
      <c r="I123" s="617"/>
      <c r="J123" s="617"/>
      <c r="K123" s="617"/>
      <c r="L123" s="271"/>
      <c r="M123" s="269"/>
      <c r="N123" s="251"/>
      <c r="O123" s="251"/>
      <c r="P123" s="251"/>
      <c r="Q123" s="251"/>
      <c r="R123" s="251"/>
      <c r="S123" s="251"/>
      <c r="T123" s="251"/>
      <c r="U123" s="251"/>
    </row>
    <row r="124" spans="2:21" ht="21" customHeight="1" x14ac:dyDescent="0.35">
      <c r="B124" s="314"/>
      <c r="C124" s="46" t="s">
        <v>281</v>
      </c>
      <c r="D124" s="46"/>
      <c r="E124" s="46"/>
      <c r="F124" s="46"/>
      <c r="G124" s="46"/>
      <c r="H124" s="46"/>
      <c r="I124" s="46"/>
      <c r="J124" s="46" t="str">
        <f>"500 merkkiä 
("&amp;TEXT(LEN(C126),"0")&amp;" käytetty)"</f>
        <v>500 merkkiä 
(0 käytetty)</v>
      </c>
      <c r="K124" s="46"/>
      <c r="L124" s="23"/>
      <c r="N124" s="251"/>
      <c r="O124" s="251"/>
      <c r="P124" s="251"/>
      <c r="Q124" s="251"/>
      <c r="R124" s="251"/>
      <c r="S124" s="251"/>
      <c r="T124" s="251"/>
      <c r="U124" s="251"/>
    </row>
    <row r="125" spans="2:21" ht="34.5" customHeight="1" x14ac:dyDescent="0.35">
      <c r="B125" s="314"/>
      <c r="C125" s="626" t="s">
        <v>311</v>
      </c>
      <c r="D125" s="626"/>
      <c r="E125" s="626"/>
      <c r="F125" s="626"/>
      <c r="G125" s="626"/>
      <c r="H125" s="626"/>
      <c r="I125" s="626"/>
      <c r="J125" s="626"/>
      <c r="K125" s="626"/>
      <c r="L125" s="23"/>
    </row>
    <row r="126" spans="2:21" ht="113.15" customHeight="1" x14ac:dyDescent="0.35">
      <c r="B126" s="314"/>
      <c r="C126" s="617"/>
      <c r="D126" s="617"/>
      <c r="E126" s="617"/>
      <c r="F126" s="617"/>
      <c r="G126" s="617"/>
      <c r="H126" s="617"/>
      <c r="I126" s="617"/>
      <c r="J126" s="617"/>
      <c r="K126" s="617"/>
      <c r="L126" s="271"/>
      <c r="M126" s="269"/>
      <c r="N126" s="618"/>
      <c r="O126" s="618"/>
      <c r="P126" s="618"/>
      <c r="Q126" s="618"/>
      <c r="R126" s="618"/>
      <c r="S126" s="618"/>
      <c r="T126" s="251"/>
      <c r="U126" s="251"/>
    </row>
    <row r="127" spans="2:21" ht="21" customHeight="1" x14ac:dyDescent="0.35">
      <c r="B127" s="314"/>
      <c r="C127" s="46" t="s">
        <v>282</v>
      </c>
      <c r="D127" s="46"/>
      <c r="E127" s="46"/>
      <c r="F127" s="46"/>
      <c r="G127" s="46"/>
      <c r="H127" s="46"/>
      <c r="I127" s="46"/>
      <c r="J127" s="46"/>
      <c r="K127" s="46"/>
      <c r="L127" s="23"/>
      <c r="N127" s="251"/>
      <c r="O127" s="251"/>
      <c r="P127" s="251"/>
      <c r="Q127" s="251"/>
      <c r="R127" s="251"/>
      <c r="S127" s="251"/>
      <c r="T127" s="251"/>
      <c r="U127" s="251"/>
    </row>
    <row r="128" spans="2:21" ht="21" customHeight="1" x14ac:dyDescent="0.35">
      <c r="B128" s="314"/>
      <c r="C128" s="46" t="s">
        <v>308</v>
      </c>
      <c r="D128" s="46"/>
      <c r="E128" s="46"/>
      <c r="F128" s="46"/>
      <c r="G128" s="46"/>
      <c r="H128" s="46"/>
      <c r="I128" s="46"/>
      <c r="J128" s="46" t="str">
        <f>"200 merkkiä 
("&amp;TEXT(LEN(C129),"0")&amp;" käytetty)"</f>
        <v>200 merkkiä 
(0 käytetty)</v>
      </c>
      <c r="K128" s="46"/>
      <c r="L128" s="23"/>
      <c r="N128" s="251"/>
      <c r="O128" s="251"/>
      <c r="P128" s="251"/>
      <c r="Q128" s="251"/>
      <c r="R128" s="251"/>
      <c r="S128" s="251"/>
      <c r="T128" s="251"/>
      <c r="U128" s="251"/>
    </row>
    <row r="129" spans="2:21" ht="45" customHeight="1" x14ac:dyDescent="0.35">
      <c r="B129" s="314"/>
      <c r="C129" s="617"/>
      <c r="D129" s="617"/>
      <c r="E129" s="617"/>
      <c r="F129" s="617"/>
      <c r="G129" s="617"/>
      <c r="H129" s="617"/>
      <c r="I129" s="617"/>
      <c r="J129" s="617"/>
      <c r="K129" s="617"/>
      <c r="L129" s="329"/>
      <c r="M129" s="269"/>
      <c r="N129" s="611"/>
      <c r="O129" s="611"/>
      <c r="P129" s="611"/>
      <c r="Q129" s="611"/>
      <c r="R129" s="611"/>
      <c r="S129" s="611"/>
      <c r="T129" s="611"/>
      <c r="U129" s="251"/>
    </row>
    <row r="130" spans="2:21" ht="21" customHeight="1" x14ac:dyDescent="0.35">
      <c r="B130" s="314"/>
      <c r="C130" s="46" t="s">
        <v>283</v>
      </c>
      <c r="D130" s="46"/>
      <c r="E130" s="46"/>
      <c r="F130" s="104"/>
      <c r="G130" s="46"/>
      <c r="H130" s="46"/>
      <c r="I130" s="46"/>
      <c r="J130" s="46"/>
      <c r="K130" s="46"/>
      <c r="L130" s="23"/>
      <c r="N130" s="251"/>
      <c r="O130" s="251"/>
      <c r="P130" s="251"/>
      <c r="Q130" s="251"/>
      <c r="R130" s="251"/>
      <c r="S130" s="251"/>
      <c r="T130" s="251"/>
      <c r="U130" s="251"/>
    </row>
    <row r="131" spans="2:21" ht="21" customHeight="1" x14ac:dyDescent="0.35">
      <c r="B131" s="314"/>
      <c r="C131" s="46" t="s">
        <v>204</v>
      </c>
      <c r="D131" s="46"/>
      <c r="E131" s="46"/>
      <c r="F131" s="104"/>
      <c r="G131" s="46"/>
      <c r="H131" s="46"/>
      <c r="I131" s="46"/>
      <c r="J131" s="46" t="str">
        <f>"1500 merkkiä 
("&amp;TEXT(LEN(C132),"0")&amp;" käytetty)"</f>
        <v>1500 merkkiä 
(0 käytetty)</v>
      </c>
      <c r="K131" s="46"/>
      <c r="L131" s="23"/>
      <c r="N131" s="251"/>
      <c r="O131" s="251"/>
      <c r="P131" s="251"/>
      <c r="Q131" s="251"/>
      <c r="R131" s="251"/>
      <c r="S131" s="251"/>
      <c r="T131" s="251"/>
      <c r="U131" s="251"/>
    </row>
    <row r="132" spans="2:21" ht="272.25" customHeight="1" x14ac:dyDescent="0.35">
      <c r="B132" s="314"/>
      <c r="C132" s="617"/>
      <c r="D132" s="617"/>
      <c r="E132" s="617"/>
      <c r="F132" s="617"/>
      <c r="G132" s="617"/>
      <c r="H132" s="617"/>
      <c r="I132" s="617"/>
      <c r="J132" s="617"/>
      <c r="K132" s="617"/>
      <c r="L132" s="271"/>
      <c r="M132" s="269"/>
      <c r="N132" s="251"/>
      <c r="O132" s="251"/>
      <c r="P132" s="251"/>
      <c r="Q132" s="251"/>
      <c r="R132" s="251"/>
      <c r="S132" s="251"/>
      <c r="T132" s="251"/>
      <c r="U132" s="251"/>
    </row>
    <row r="133" spans="2:21" ht="21" customHeight="1" x14ac:dyDescent="0.35">
      <c r="B133" s="314"/>
      <c r="C133" s="46" t="s">
        <v>284</v>
      </c>
      <c r="D133" s="46"/>
      <c r="E133" s="46"/>
      <c r="F133" s="46"/>
      <c r="G133" s="46"/>
      <c r="H133" s="46"/>
      <c r="I133" s="46"/>
      <c r="J133" s="46" t="str">
        <f>"500 merkkiä 
("&amp;TEXT(LEN(C135),"0")&amp;" käytetty)"</f>
        <v>500 merkkiä 
(0 käytetty)</v>
      </c>
      <c r="K133" s="46"/>
      <c r="L133" s="23"/>
      <c r="N133" s="251"/>
      <c r="O133" s="251"/>
      <c r="P133" s="251"/>
      <c r="Q133" s="251"/>
      <c r="R133" s="251"/>
      <c r="S133" s="251"/>
      <c r="T133" s="251"/>
      <c r="U133" s="251"/>
    </row>
    <row r="134" spans="2:21" ht="34.5" customHeight="1" x14ac:dyDescent="0.35">
      <c r="B134" s="314"/>
      <c r="C134" s="626" t="s">
        <v>311</v>
      </c>
      <c r="D134" s="626"/>
      <c r="E134" s="626"/>
      <c r="F134" s="626"/>
      <c r="G134" s="626"/>
      <c r="H134" s="626"/>
      <c r="I134" s="626"/>
      <c r="J134" s="626"/>
      <c r="K134" s="626"/>
      <c r="L134" s="23"/>
    </row>
    <row r="135" spans="2:21" ht="113.15" customHeight="1" x14ac:dyDescent="0.35">
      <c r="B135" s="314"/>
      <c r="C135" s="564"/>
      <c r="D135" s="565"/>
      <c r="E135" s="565"/>
      <c r="F135" s="565"/>
      <c r="G135" s="565"/>
      <c r="H135" s="565"/>
      <c r="I135" s="565"/>
      <c r="J135" s="565"/>
      <c r="K135" s="566"/>
      <c r="L135" s="271"/>
      <c r="M135" s="269"/>
      <c r="N135" s="618"/>
      <c r="O135" s="618"/>
      <c r="P135" s="618"/>
      <c r="Q135" s="618"/>
      <c r="R135" s="618"/>
      <c r="S135" s="618"/>
      <c r="T135" s="251"/>
      <c r="U135" s="251"/>
    </row>
    <row r="136" spans="2:21" ht="21" customHeight="1" x14ac:dyDescent="0.35">
      <c r="B136" s="314"/>
      <c r="C136" s="46" t="s">
        <v>285</v>
      </c>
      <c r="D136" s="46"/>
      <c r="E136" s="46"/>
      <c r="F136" s="46"/>
      <c r="G136" s="46"/>
      <c r="H136" s="46"/>
      <c r="I136" s="46"/>
      <c r="J136" s="46"/>
      <c r="K136" s="46"/>
      <c r="L136" s="23"/>
      <c r="N136" s="251"/>
      <c r="O136" s="251"/>
      <c r="P136" s="251"/>
      <c r="Q136" s="251"/>
      <c r="R136" s="251"/>
      <c r="S136" s="251"/>
      <c r="T136" s="251"/>
      <c r="U136" s="251"/>
    </row>
    <row r="137" spans="2:21" ht="21" customHeight="1" x14ac:dyDescent="0.35">
      <c r="B137" s="314"/>
      <c r="C137" s="46" t="s">
        <v>308</v>
      </c>
      <c r="D137" s="46"/>
      <c r="E137" s="46"/>
      <c r="F137" s="46"/>
      <c r="G137" s="46"/>
      <c r="H137" s="46"/>
      <c r="I137" s="46"/>
      <c r="J137" s="46" t="str">
        <f>"200 merkkiä 
("&amp;TEXT(LEN(C138),"0")&amp;" käytetty)"</f>
        <v>200 merkkiä 
(0 käytetty)</v>
      </c>
      <c r="K137" s="46"/>
      <c r="L137" s="23"/>
      <c r="N137" s="251"/>
      <c r="O137" s="251"/>
      <c r="P137" s="251"/>
      <c r="Q137" s="251"/>
      <c r="R137" s="251"/>
      <c r="S137" s="251"/>
      <c r="T137" s="251"/>
      <c r="U137" s="251"/>
    </row>
    <row r="138" spans="2:21" ht="45" customHeight="1" x14ac:dyDescent="0.35">
      <c r="B138" s="314"/>
      <c r="C138" s="617"/>
      <c r="D138" s="617"/>
      <c r="E138" s="617"/>
      <c r="F138" s="617"/>
      <c r="G138" s="617"/>
      <c r="H138" s="617"/>
      <c r="I138" s="617"/>
      <c r="J138" s="617"/>
      <c r="K138" s="617"/>
      <c r="L138" s="329"/>
      <c r="M138" s="269"/>
      <c r="N138" s="611"/>
      <c r="O138" s="611"/>
      <c r="P138" s="611"/>
      <c r="Q138" s="611"/>
      <c r="R138" s="611"/>
      <c r="S138" s="611"/>
      <c r="T138" s="611"/>
      <c r="U138" s="251"/>
    </row>
    <row r="139" spans="2:21" ht="21" customHeight="1" x14ac:dyDescent="0.35">
      <c r="B139" s="314"/>
      <c r="C139" s="46" t="s">
        <v>286</v>
      </c>
      <c r="D139" s="46"/>
      <c r="E139" s="46"/>
      <c r="F139" s="104"/>
      <c r="G139" s="46"/>
      <c r="H139" s="46"/>
      <c r="I139" s="46"/>
      <c r="J139" s="46"/>
      <c r="K139" s="46"/>
      <c r="L139" s="23"/>
      <c r="N139" s="251"/>
      <c r="O139" s="251"/>
      <c r="P139" s="251"/>
      <c r="Q139" s="251"/>
      <c r="R139" s="251"/>
      <c r="S139" s="251"/>
      <c r="T139" s="251"/>
      <c r="U139" s="251"/>
    </row>
    <row r="140" spans="2:21" ht="21" customHeight="1" x14ac:dyDescent="0.35">
      <c r="B140" s="314"/>
      <c r="C140" s="46" t="s">
        <v>204</v>
      </c>
      <c r="D140" s="46"/>
      <c r="E140" s="46"/>
      <c r="F140" s="104"/>
      <c r="G140" s="46"/>
      <c r="H140" s="46"/>
      <c r="I140" s="46"/>
      <c r="J140" s="46" t="str">
        <f>"1500 merkkiä 
("&amp;TEXT(LEN(C141),"0")&amp;" käytetty)"</f>
        <v>1500 merkkiä 
(0 käytetty)</v>
      </c>
      <c r="K140" s="46"/>
      <c r="L140" s="23"/>
      <c r="N140" s="251"/>
      <c r="O140" s="251"/>
      <c r="P140" s="251"/>
      <c r="Q140" s="251"/>
      <c r="R140" s="251"/>
      <c r="S140" s="251"/>
      <c r="T140" s="251"/>
      <c r="U140" s="251"/>
    </row>
    <row r="141" spans="2:21" ht="272.25" customHeight="1" x14ac:dyDescent="0.35">
      <c r="B141" s="314"/>
      <c r="C141" s="617"/>
      <c r="D141" s="617"/>
      <c r="E141" s="617"/>
      <c r="F141" s="617"/>
      <c r="G141" s="617"/>
      <c r="H141" s="617"/>
      <c r="I141" s="617"/>
      <c r="J141" s="617"/>
      <c r="K141" s="617"/>
      <c r="L141" s="271"/>
      <c r="M141" s="269"/>
      <c r="N141" s="251"/>
      <c r="O141" s="251"/>
      <c r="P141" s="251"/>
      <c r="Q141" s="251"/>
      <c r="R141" s="251"/>
      <c r="S141" s="251"/>
      <c r="T141" s="251"/>
      <c r="U141" s="251"/>
    </row>
    <row r="142" spans="2:21" ht="21" customHeight="1" x14ac:dyDescent="0.35">
      <c r="B142" s="314"/>
      <c r="C142" s="46" t="s">
        <v>287</v>
      </c>
      <c r="D142" s="46"/>
      <c r="E142" s="46"/>
      <c r="F142" s="46"/>
      <c r="G142" s="46"/>
      <c r="H142" s="46"/>
      <c r="I142" s="46"/>
      <c r="J142" s="46" t="str">
        <f>"500 merkkiä 
("&amp;TEXT(LEN(C144),"0")&amp;" käytetty)"</f>
        <v>500 merkkiä 
(0 käytetty)</v>
      </c>
      <c r="K142" s="46"/>
      <c r="L142" s="23"/>
      <c r="N142" s="251"/>
      <c r="O142" s="251"/>
      <c r="P142" s="251"/>
      <c r="Q142" s="251"/>
      <c r="R142" s="251"/>
      <c r="S142" s="251"/>
      <c r="T142" s="251"/>
      <c r="U142" s="251"/>
    </row>
    <row r="143" spans="2:21" ht="34.5" customHeight="1" x14ac:dyDescent="0.35">
      <c r="B143" s="314"/>
      <c r="C143" s="626" t="s">
        <v>311</v>
      </c>
      <c r="D143" s="626"/>
      <c r="E143" s="626"/>
      <c r="F143" s="626"/>
      <c r="G143" s="626"/>
      <c r="H143" s="626"/>
      <c r="I143" s="626"/>
      <c r="J143" s="626"/>
      <c r="K143" s="626"/>
      <c r="L143" s="23"/>
    </row>
    <row r="144" spans="2:21" ht="113.15" customHeight="1" x14ac:dyDescent="0.35">
      <c r="B144" s="314"/>
      <c r="C144" s="564"/>
      <c r="D144" s="565"/>
      <c r="E144" s="565"/>
      <c r="F144" s="565"/>
      <c r="G144" s="565"/>
      <c r="H144" s="565"/>
      <c r="I144" s="565"/>
      <c r="J144" s="565"/>
      <c r="K144" s="566"/>
      <c r="L144" s="271"/>
      <c r="M144" s="269"/>
      <c r="N144" s="618"/>
      <c r="O144" s="618"/>
      <c r="P144" s="618"/>
      <c r="Q144" s="618"/>
      <c r="R144" s="618"/>
      <c r="S144" s="618"/>
      <c r="T144" s="251"/>
      <c r="U144" s="251"/>
    </row>
    <row r="145" spans="2:21" ht="21" customHeight="1" x14ac:dyDescent="0.35">
      <c r="B145" s="314"/>
      <c r="C145" s="348"/>
      <c r="D145" s="348"/>
      <c r="E145" s="348"/>
      <c r="F145" s="348"/>
      <c r="G145" s="348"/>
      <c r="H145" s="348"/>
      <c r="I145" s="348"/>
      <c r="J145" s="348"/>
      <c r="K145" s="348"/>
      <c r="L145" s="271"/>
      <c r="M145" s="269"/>
      <c r="N145" s="252"/>
      <c r="O145" s="252"/>
      <c r="P145" s="252"/>
      <c r="Q145" s="252"/>
      <c r="R145" s="252"/>
      <c r="S145" s="252"/>
      <c r="T145" s="251"/>
      <c r="U145" s="251"/>
    </row>
    <row r="146" spans="2:21" ht="16.149999999999999" customHeight="1" x14ac:dyDescent="0.35">
      <c r="B146" s="314"/>
      <c r="C146" s="312" t="s">
        <v>147</v>
      </c>
      <c r="D146" s="46"/>
      <c r="E146" s="46"/>
      <c r="F146" s="46"/>
      <c r="G146" s="46"/>
      <c r="H146" s="46"/>
      <c r="I146" s="46"/>
      <c r="J146" s="46"/>
      <c r="K146" s="46"/>
      <c r="L146" s="23"/>
    </row>
    <row r="147" spans="2:21" ht="78" customHeight="1" x14ac:dyDescent="0.35">
      <c r="B147" s="314"/>
      <c r="C147" s="569" t="s">
        <v>307</v>
      </c>
      <c r="D147" s="569"/>
      <c r="E147" s="569"/>
      <c r="F147" s="569"/>
      <c r="G147" s="569"/>
      <c r="H147" s="569"/>
      <c r="I147" s="569"/>
      <c r="J147" s="569"/>
      <c r="K147" s="569"/>
      <c r="L147" s="272"/>
    </row>
    <row r="148" spans="2:21" ht="16.149999999999999" customHeight="1" x14ac:dyDescent="0.35">
      <c r="B148" s="314"/>
      <c r="C148" s="58"/>
      <c r="D148" s="58"/>
      <c r="E148" s="58"/>
      <c r="F148" s="58"/>
      <c r="G148" s="58"/>
      <c r="H148" s="58"/>
      <c r="I148" s="58"/>
      <c r="J148" s="58" t="str">
        <f>"1500 merkkiä ("&amp;TEXT(LEN(C149),"0")&amp;" käytetty)"</f>
        <v>1500 merkkiä (0 käytetty)</v>
      </c>
      <c r="K148" s="58"/>
      <c r="L148" s="23"/>
    </row>
    <row r="149" spans="2:21" ht="272.25" customHeight="1" x14ac:dyDescent="0.35">
      <c r="B149" s="314"/>
      <c r="C149" s="617"/>
      <c r="D149" s="617"/>
      <c r="E149" s="617"/>
      <c r="F149" s="617"/>
      <c r="G149" s="617"/>
      <c r="H149" s="617"/>
      <c r="I149" s="617"/>
      <c r="J149" s="617"/>
      <c r="K149" s="617"/>
      <c r="L149" s="271"/>
      <c r="M149" s="269"/>
    </row>
    <row r="150" spans="2:21" ht="16.149999999999999" customHeight="1" x14ac:dyDescent="0.35">
      <c r="B150" s="314"/>
      <c r="C150" s="369"/>
      <c r="D150" s="369"/>
      <c r="E150" s="369"/>
      <c r="F150" s="369"/>
      <c r="G150" s="369"/>
      <c r="H150" s="369"/>
      <c r="I150" s="369"/>
      <c r="J150" s="369"/>
      <c r="K150" s="369"/>
      <c r="L150" s="271"/>
      <c r="M150" s="269"/>
    </row>
    <row r="151" spans="2:21" ht="21" customHeight="1" x14ac:dyDescent="0.35">
      <c r="B151" s="314"/>
      <c r="C151" s="366" t="s">
        <v>294</v>
      </c>
      <c r="D151" s="348"/>
      <c r="E151" s="348"/>
      <c r="F151" s="348"/>
      <c r="G151" s="348"/>
      <c r="H151" s="348"/>
      <c r="I151" s="348"/>
      <c r="J151" s="348"/>
      <c r="K151" s="348"/>
      <c r="L151" s="271"/>
      <c r="M151" s="269"/>
      <c r="N151" s="361"/>
      <c r="O151" s="361"/>
      <c r="P151" s="361"/>
      <c r="Q151" s="361"/>
      <c r="R151" s="361"/>
      <c r="S151" s="361"/>
      <c r="T151" s="367"/>
      <c r="U151" s="367"/>
    </row>
    <row r="152" spans="2:21" ht="80.5" customHeight="1" x14ac:dyDescent="0.35">
      <c r="B152" s="314"/>
      <c r="C152" s="639" t="s">
        <v>394</v>
      </c>
      <c r="D152" s="639"/>
      <c r="E152" s="639"/>
      <c r="F152" s="639"/>
      <c r="G152" s="639"/>
      <c r="H152" s="639"/>
      <c r="I152" s="639"/>
      <c r="J152" s="639"/>
      <c r="K152" s="639"/>
      <c r="L152" s="271"/>
      <c r="M152" s="269"/>
      <c r="N152" s="361"/>
      <c r="O152" s="361"/>
      <c r="P152" s="361"/>
      <c r="Q152" s="361"/>
      <c r="R152" s="361"/>
      <c r="S152" s="361"/>
      <c r="T152" s="367"/>
      <c r="U152" s="367"/>
    </row>
    <row r="153" spans="2:21" ht="16.149999999999999" customHeight="1" x14ac:dyDescent="0.35">
      <c r="B153" s="314"/>
      <c r="C153" s="368"/>
      <c r="D153" s="368"/>
      <c r="E153" s="368"/>
      <c r="F153" s="368"/>
      <c r="G153" s="368"/>
      <c r="H153" s="368"/>
      <c r="I153" s="368"/>
      <c r="J153" s="58" t="str">
        <f>"1500 merkkiä ("&amp;TEXT(LEN(C154),"0")&amp;" käytetty)"</f>
        <v>1500 merkkiä (0 käytetty)</v>
      </c>
      <c r="K153" s="368"/>
      <c r="L153" s="271"/>
      <c r="M153" s="269"/>
      <c r="N153" s="361"/>
      <c r="O153" s="361"/>
      <c r="P153" s="361"/>
      <c r="Q153" s="361"/>
      <c r="R153" s="361"/>
      <c r="S153" s="361"/>
      <c r="T153" s="367"/>
      <c r="U153" s="367"/>
    </row>
    <row r="154" spans="2:21" ht="272.25" customHeight="1" x14ac:dyDescent="0.35">
      <c r="B154" s="314"/>
      <c r="C154" s="617"/>
      <c r="D154" s="617"/>
      <c r="E154" s="617"/>
      <c r="F154" s="617"/>
      <c r="G154" s="617"/>
      <c r="H154" s="617"/>
      <c r="I154" s="617"/>
      <c r="J154" s="617"/>
      <c r="K154" s="617"/>
      <c r="L154" s="271"/>
      <c r="M154" s="269"/>
    </row>
    <row r="155" spans="2:21" ht="16.149999999999999" customHeight="1" x14ac:dyDescent="0.35">
      <c r="B155" s="314"/>
      <c r="C155" s="46"/>
      <c r="D155" s="46"/>
      <c r="E155" s="46"/>
      <c r="F155" s="46"/>
      <c r="G155" s="46"/>
      <c r="H155" s="46"/>
      <c r="I155" s="46"/>
      <c r="J155" s="46"/>
      <c r="K155" s="46"/>
      <c r="L155" s="23"/>
    </row>
    <row r="156" spans="2:21" ht="16.149999999999999" customHeight="1" x14ac:dyDescent="0.35">
      <c r="B156" s="314"/>
      <c r="C156" s="46"/>
      <c r="D156" s="46"/>
      <c r="E156" s="46"/>
      <c r="F156" s="46"/>
      <c r="G156" s="46"/>
      <c r="H156" s="46"/>
      <c r="I156" s="46"/>
      <c r="J156" s="46"/>
      <c r="K156" s="46"/>
      <c r="L156" s="23"/>
      <c r="N156" s="637"/>
      <c r="O156" s="637"/>
      <c r="P156" s="637"/>
      <c r="Q156" s="637"/>
      <c r="R156" s="637"/>
      <c r="S156" s="637"/>
      <c r="T156" s="637"/>
      <c r="U156" s="637"/>
    </row>
    <row r="157" spans="2:21" ht="16.149999999999999" customHeight="1" x14ac:dyDescent="0.35">
      <c r="B157" s="314"/>
      <c r="C157" s="312" t="s">
        <v>148</v>
      </c>
      <c r="D157" s="46"/>
      <c r="E157" s="46"/>
      <c r="F157" s="46"/>
      <c r="G157" s="46"/>
      <c r="H157" s="46"/>
      <c r="I157" s="46"/>
      <c r="J157" s="46"/>
      <c r="K157" s="46"/>
      <c r="L157" s="23"/>
    </row>
    <row r="158" spans="2:21" ht="63" customHeight="1" x14ac:dyDescent="0.35">
      <c r="B158" s="314"/>
      <c r="C158" s="569" t="s">
        <v>310</v>
      </c>
      <c r="D158" s="569"/>
      <c r="E158" s="569"/>
      <c r="F158" s="569"/>
      <c r="G158" s="569"/>
      <c r="H158" s="569"/>
      <c r="I158" s="569"/>
      <c r="J158" s="569"/>
      <c r="K158" s="569"/>
      <c r="L158" s="272"/>
    </row>
    <row r="159" spans="2:21" ht="16.149999999999999" customHeight="1" x14ac:dyDescent="0.35">
      <c r="B159" s="314"/>
      <c r="C159" s="58"/>
      <c r="D159" s="58"/>
      <c r="E159" s="58"/>
      <c r="F159" s="58"/>
      <c r="G159" s="58"/>
      <c r="H159" s="58"/>
      <c r="I159" s="58"/>
      <c r="J159" s="58" t="str">
        <f>"1500 merkkiä ("&amp;TEXT(LEN(C160),"0")&amp;" käytetty)"</f>
        <v>1500 merkkiä (0 käytetty)</v>
      </c>
      <c r="K159" s="58"/>
      <c r="L159" s="23"/>
    </row>
    <row r="160" spans="2:21" ht="272.25" customHeight="1" x14ac:dyDescent="0.35">
      <c r="B160" s="314"/>
      <c r="C160" s="617"/>
      <c r="D160" s="617"/>
      <c r="E160" s="617"/>
      <c r="F160" s="617"/>
      <c r="G160" s="617"/>
      <c r="H160" s="617"/>
      <c r="I160" s="617"/>
      <c r="J160" s="617"/>
      <c r="K160" s="617"/>
      <c r="L160" s="271"/>
      <c r="M160" s="269"/>
    </row>
    <row r="161" spans="2:21" ht="16.149999999999999" customHeight="1" x14ac:dyDescent="0.35">
      <c r="B161" s="314"/>
      <c r="C161" s="46"/>
      <c r="D161" s="46"/>
      <c r="E161" s="46"/>
      <c r="F161" s="46"/>
      <c r="G161" s="46"/>
      <c r="H161" s="46"/>
      <c r="I161" s="46"/>
      <c r="J161" s="46"/>
      <c r="K161" s="46"/>
      <c r="L161" s="23"/>
    </row>
    <row r="162" spans="2:21" ht="16.149999999999999" customHeight="1" x14ac:dyDescent="0.35">
      <c r="B162" s="314"/>
      <c r="C162" s="312" t="s">
        <v>300</v>
      </c>
      <c r="D162" s="46"/>
      <c r="E162" s="46"/>
      <c r="F162" s="46"/>
      <c r="G162" s="46"/>
      <c r="H162" s="46"/>
      <c r="I162" s="46"/>
      <c r="J162" s="46"/>
      <c r="K162" s="46"/>
      <c r="L162" s="23"/>
    </row>
    <row r="163" spans="2:21" ht="109.5" customHeight="1" x14ac:dyDescent="0.35">
      <c r="B163" s="314"/>
      <c r="C163" s="574" t="s">
        <v>166</v>
      </c>
      <c r="D163" s="574"/>
      <c r="E163" s="574"/>
      <c r="F163" s="574"/>
      <c r="G163" s="574"/>
      <c r="H163" s="574"/>
      <c r="I163" s="574"/>
      <c r="J163" s="574"/>
      <c r="K163" s="574"/>
      <c r="L163" s="271"/>
    </row>
    <row r="164" spans="2:21" ht="16.149999999999999" customHeight="1" x14ac:dyDescent="0.35">
      <c r="B164" s="314"/>
      <c r="C164" s="58"/>
      <c r="D164" s="58"/>
      <c r="E164" s="58"/>
      <c r="F164" s="58"/>
      <c r="G164" s="58"/>
      <c r="H164" s="58"/>
      <c r="I164" s="58"/>
      <c r="J164" s="58" t="str">
        <f>"1500 merkkiä ("&amp;TEXT(LEN(C165),"0")&amp;" käytetty)"</f>
        <v>1500 merkkiä (0 käytetty)</v>
      </c>
      <c r="K164" s="58"/>
      <c r="L164" s="23"/>
    </row>
    <row r="165" spans="2:21" ht="272.25" customHeight="1" x14ac:dyDescent="0.35">
      <c r="B165" s="314"/>
      <c r="C165" s="564"/>
      <c r="D165" s="565"/>
      <c r="E165" s="565"/>
      <c r="F165" s="565"/>
      <c r="G165" s="565"/>
      <c r="H165" s="565"/>
      <c r="I165" s="565"/>
      <c r="J165" s="565"/>
      <c r="K165" s="566"/>
      <c r="L165" s="271"/>
      <c r="M165" s="269"/>
    </row>
    <row r="166" spans="2:21" ht="16.149999999999999" customHeight="1" x14ac:dyDescent="0.35">
      <c r="B166" s="314"/>
      <c r="C166" s="32"/>
      <c r="D166" s="32"/>
      <c r="E166" s="29"/>
      <c r="F166" s="34"/>
      <c r="G166" s="29"/>
      <c r="H166" s="29"/>
      <c r="I166" s="29"/>
      <c r="J166" s="29"/>
      <c r="K166" s="29"/>
      <c r="L166" s="330"/>
      <c r="M166" s="248"/>
      <c r="N166" s="637"/>
      <c r="O166" s="637"/>
      <c r="P166" s="637"/>
      <c r="Q166" s="637"/>
      <c r="R166" s="637"/>
      <c r="S166" s="637"/>
      <c r="T166" s="637"/>
      <c r="U166" s="637"/>
    </row>
    <row r="167" spans="2:21" ht="16.149999999999999" customHeight="1" x14ac:dyDescent="0.35">
      <c r="B167" s="314"/>
      <c r="C167" s="29" t="s">
        <v>133</v>
      </c>
      <c r="D167" s="32"/>
      <c r="E167" s="29"/>
      <c r="F167" s="34"/>
      <c r="G167" s="29"/>
      <c r="H167" s="29"/>
      <c r="I167" s="29"/>
      <c r="J167" s="29"/>
      <c r="K167" s="29"/>
      <c r="L167" s="330"/>
      <c r="M167" s="248"/>
    </row>
    <row r="168" spans="2:21" ht="103.9" customHeight="1" x14ac:dyDescent="0.35">
      <c r="B168" s="314"/>
      <c r="C168" s="574" t="s">
        <v>395</v>
      </c>
      <c r="D168" s="574"/>
      <c r="E168" s="574"/>
      <c r="F168" s="574"/>
      <c r="G168" s="574"/>
      <c r="H168" s="574"/>
      <c r="I168" s="574"/>
      <c r="J168" s="574"/>
      <c r="K168" s="574"/>
      <c r="L168" s="271"/>
      <c r="M168" s="248"/>
    </row>
    <row r="169" spans="2:21" ht="16.149999999999999" customHeight="1" x14ac:dyDescent="0.35">
      <c r="B169" s="314"/>
      <c r="C169" s="58"/>
      <c r="D169" s="58"/>
      <c r="E169" s="58"/>
      <c r="F169" s="58"/>
      <c r="G169" s="58"/>
      <c r="H169" s="58"/>
      <c r="I169" s="58"/>
      <c r="J169" s="58" t="str">
        <f>"1000 merkkiä ("&amp;TEXT(LEN(C170),"0")&amp;" käytetty)"</f>
        <v>1000 merkkiä (0 käytetty)</v>
      </c>
      <c r="K169" s="58"/>
      <c r="L169" s="23"/>
    </row>
    <row r="170" spans="2:21" ht="188.25" customHeight="1" x14ac:dyDescent="0.35">
      <c r="B170" s="314"/>
      <c r="C170" s="617"/>
      <c r="D170" s="617"/>
      <c r="E170" s="617"/>
      <c r="F170" s="617"/>
      <c r="G170" s="617"/>
      <c r="H170" s="617"/>
      <c r="I170" s="617"/>
      <c r="J170" s="617"/>
      <c r="K170" s="617"/>
      <c r="L170" s="271"/>
      <c r="M170" s="103"/>
      <c r="N170" s="97"/>
    </row>
    <row r="171" spans="2:21" ht="16.149999999999999" customHeight="1" x14ac:dyDescent="0.35">
      <c r="B171" s="315"/>
      <c r="C171" s="58"/>
      <c r="D171" s="58"/>
      <c r="E171" s="58"/>
      <c r="F171" s="58"/>
      <c r="G171" s="58"/>
      <c r="H171" s="58"/>
      <c r="I171" s="58"/>
      <c r="J171" s="58"/>
      <c r="K171" s="58"/>
      <c r="L171" s="129"/>
      <c r="N171" s="627"/>
      <c r="O171" s="627"/>
      <c r="P171" s="627"/>
      <c r="Q171" s="627"/>
      <c r="R171" s="627"/>
      <c r="S171" s="627"/>
      <c r="T171" s="627"/>
      <c r="U171" s="627"/>
    </row>
  </sheetData>
  <sheetProtection sheet="1"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02">
    <mergeCell ref="N166:U166"/>
    <mergeCell ref="C165:K165"/>
    <mergeCell ref="C163:K163"/>
    <mergeCell ref="N156:U156"/>
    <mergeCell ref="C106:K106"/>
    <mergeCell ref="C97:K97"/>
    <mergeCell ref="N100:T100"/>
    <mergeCell ref="C103:K103"/>
    <mergeCell ref="C105:K105"/>
    <mergeCell ref="C114:K114"/>
    <mergeCell ref="C125:K125"/>
    <mergeCell ref="C134:K134"/>
    <mergeCell ref="C143:K143"/>
    <mergeCell ref="C152:K152"/>
    <mergeCell ref="C154:K154"/>
    <mergeCell ref="N144:S144"/>
    <mergeCell ref="C147:K147"/>
    <mergeCell ref="N115:S115"/>
    <mergeCell ref="N135:S135"/>
    <mergeCell ref="N138:T138"/>
    <mergeCell ref="C144:K144"/>
    <mergeCell ref="C132:K132"/>
    <mergeCell ref="N3:P3"/>
    <mergeCell ref="C54:K54"/>
    <mergeCell ref="C49:K49"/>
    <mergeCell ref="C56:K56"/>
    <mergeCell ref="C52:K52"/>
    <mergeCell ref="C59:K59"/>
    <mergeCell ref="C68:K68"/>
    <mergeCell ref="C62:K62"/>
    <mergeCell ref="F6:J6"/>
    <mergeCell ref="N51:R54"/>
    <mergeCell ref="N36:S41"/>
    <mergeCell ref="C65:K65"/>
    <mergeCell ref="N50:U50"/>
    <mergeCell ref="C57:K57"/>
    <mergeCell ref="C29:K29"/>
    <mergeCell ref="C32:K32"/>
    <mergeCell ref="N65:R65"/>
    <mergeCell ref="N68:R68"/>
    <mergeCell ref="N29:S33"/>
    <mergeCell ref="D12:K12"/>
    <mergeCell ref="D14:K14"/>
    <mergeCell ref="N10:R12"/>
    <mergeCell ref="N171:U171"/>
    <mergeCell ref="C129:K129"/>
    <mergeCell ref="C117:K117"/>
    <mergeCell ref="C123:K123"/>
    <mergeCell ref="C158:K158"/>
    <mergeCell ref="C160:K160"/>
    <mergeCell ref="C115:K115"/>
    <mergeCell ref="C71:K71"/>
    <mergeCell ref="C74:K74"/>
    <mergeCell ref="C170:K170"/>
    <mergeCell ref="C168:K168"/>
    <mergeCell ref="C149:K149"/>
    <mergeCell ref="C91:K91"/>
    <mergeCell ref="C126:K126"/>
    <mergeCell ref="C77:K77"/>
    <mergeCell ref="N129:T129"/>
    <mergeCell ref="C135:K135"/>
    <mergeCell ref="C94:K94"/>
    <mergeCell ref="C96:K96"/>
    <mergeCell ref="C80:K80"/>
    <mergeCell ref="C76:K76"/>
    <mergeCell ref="C85:K85"/>
    <mergeCell ref="C138:K138"/>
    <mergeCell ref="C86:K86"/>
    <mergeCell ref="N91:T91"/>
    <mergeCell ref="N117:U117"/>
    <mergeCell ref="C120:K120"/>
    <mergeCell ref="N120:T120"/>
    <mergeCell ref="N126:S126"/>
    <mergeCell ref="C100:K100"/>
    <mergeCell ref="C112:K112"/>
    <mergeCell ref="C141:K141"/>
    <mergeCell ref="C35:E35"/>
    <mergeCell ref="C38:E38"/>
    <mergeCell ref="C42:K42"/>
    <mergeCell ref="N42:S42"/>
    <mergeCell ref="N97:S97"/>
    <mergeCell ref="N106:S106"/>
    <mergeCell ref="N109:T109"/>
    <mergeCell ref="C109:K109"/>
    <mergeCell ref="N43:S44"/>
    <mergeCell ref="C47:K47"/>
    <mergeCell ref="N61:R62"/>
    <mergeCell ref="N58:R59"/>
    <mergeCell ref="N86:S86"/>
    <mergeCell ref="C88:K88"/>
    <mergeCell ref="N88:U88"/>
    <mergeCell ref="C67:K67"/>
    <mergeCell ref="C83:K83"/>
    <mergeCell ref="N77:S77"/>
    <mergeCell ref="N71:T71"/>
    <mergeCell ref="N80:T80"/>
    <mergeCell ref="C25:K25"/>
    <mergeCell ref="C23:K23"/>
    <mergeCell ref="D16:K16"/>
    <mergeCell ref="D11:K11"/>
    <mergeCell ref="N25:T25"/>
    <mergeCell ref="D18:K19"/>
  </mergeCells>
  <dataValidations count="1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68:L68 L59 L62 C42:L42 C77:L77 C25:L25 L29 L129 L71 L80 C86:L86 L109 C97:L97 L88 L91 C106:L106 L100 C115:L115 C144:L145 L138 C126:L126 L117 L120 C135:L135 L32:L33 C33:K33 D151:K151 C151:C152 L151:L153" xr:uid="{00000000-0002-0000-0600-000000000000}">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65:L65 C165:L165 C74:L74 C160:L160 C141:L141 C83:L83 C94:L94 C103:L103 C112:L112 C123:L123 C132:L132 C149:L150 C154:L154" xr:uid="{00000000-0002-0000-0600-000001000000}">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50:C51 C53 L49" xr:uid="{00000000-0002-0000-0600-000002000000}">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4:L54" xr:uid="{00000000-0002-0000-0600-000003000000}">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70:L170" xr:uid="{00000000-0002-0000-0600-000004000000}">
      <formula1>1000</formula1>
    </dataValidation>
    <dataValidation type="date" operator="greaterThan" allowBlank="1" showInputMessage="1" showErrorMessage="1" errorTitle="Anna päivämäärä" error="Anna päivämäärä Excelin ymmärtämässä muodossa: esim. 1.1.2021." sqref="C35:E35 C38:E38" xr:uid="{00000000-0002-0000-0600-000005000000}">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9:K49" xr:uid="{00000000-0002-0000-0600-000006000000}">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59:K59 C88:K88 C117:K117" xr:uid="{00000000-0002-0000-0600-000007000000}">
      <formula1>300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2:K62 C71:K71 C80:K80 C91:K91 C100:K100 C109:K109 C120:K120 C129:K129 C138:K138" xr:uid="{00000000-0002-0000-0600-000008000000}">
      <formula1>200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9:K29 C32:K32" xr:uid="{00000000-0002-0000-0600-000009000000}">
      <formula1>90</formula1>
    </dataValidation>
  </dataValidations>
  <hyperlinks>
    <hyperlink ref="N3:P3" location="'Aloita tästä'!A1" display="PALAA TÄSTÄ KANSISIVULLE" xr:uid="{061E5587-C629-42CF-BAD9-B4301ED7B3C6}"/>
  </hyperlinks>
  <pageMargins left="0.39370078740157483" right="0.39370078740157483" top="0.78740157480314965" bottom="0.78740157480314965" header="0.39370078740157483" footer="0.31496062992125984"/>
  <pageSetup paperSize="9" fitToHeight="0" orientation="portrait"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146050</xdr:colOff>
                    <xdr:row>9</xdr:row>
                    <xdr:rowOff>190500</xdr:rowOff>
                  </from>
                  <to>
                    <xdr:col>3</xdr:col>
                    <xdr:colOff>0</xdr:colOff>
                    <xdr:row>10</xdr:row>
                    <xdr:rowOff>209550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146050</xdr:colOff>
                    <xdr:row>11</xdr:row>
                    <xdr:rowOff>0</xdr:rowOff>
                  </from>
                  <to>
                    <xdr:col>3</xdr:col>
                    <xdr:colOff>0</xdr:colOff>
                    <xdr:row>11</xdr:row>
                    <xdr:rowOff>222250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146050</xdr:colOff>
                    <xdr:row>12</xdr:row>
                    <xdr:rowOff>190500</xdr:rowOff>
                  </from>
                  <to>
                    <xdr:col>3</xdr:col>
                    <xdr:colOff>0</xdr:colOff>
                    <xdr:row>13</xdr:row>
                    <xdr:rowOff>209550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146050</xdr:colOff>
                    <xdr:row>14</xdr:row>
                    <xdr:rowOff>190500</xdr:rowOff>
                  </from>
                  <to>
                    <xdr:col>3</xdr:col>
                    <xdr:colOff>0</xdr:colOff>
                    <xdr:row>15</xdr:row>
                    <xdr:rowOff>209550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146050</xdr:colOff>
                    <xdr:row>19</xdr:row>
                    <xdr:rowOff>184150</xdr:rowOff>
                  </from>
                  <to>
                    <xdr:col>2</xdr:col>
                    <xdr:colOff>393700</xdr:colOff>
                    <xdr:row>21</xdr:row>
                    <xdr:rowOff>19050</xdr:rowOff>
                  </to>
                </anchor>
              </controlPr>
            </control>
          </mc:Choice>
        </mc:AlternateContent>
        <mc:AlternateContent xmlns:mc="http://schemas.openxmlformats.org/markup-compatibility/2006">
          <mc:Choice Requires="x14">
            <control shapeId="34863" r:id="rId10" name="Check Box 47">
              <controlPr defaultSize="0" autoFill="0" autoLine="0" autoPict="0">
                <anchor moveWithCells="1">
                  <from>
                    <xdr:col>2</xdr:col>
                    <xdr:colOff>146050</xdr:colOff>
                    <xdr:row>17</xdr:row>
                    <xdr:rowOff>0</xdr:rowOff>
                  </from>
                  <to>
                    <xdr:col>3</xdr:col>
                    <xdr:colOff>69850</xdr:colOff>
                    <xdr:row>18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'Metatiedot (piiloon)'!$F$3:$F$7</xm:f>
          </x14:formula1>
          <xm:sqref>F6:J6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topLeftCell="A2" zoomScaleNormal="100" workbookViewId="0">
      <selection activeCell="M2" sqref="M2:O2"/>
    </sheetView>
  </sheetViews>
  <sheetFormatPr defaultColWidth="9.23046875" defaultRowHeight="15.5" x14ac:dyDescent="0.35"/>
  <cols>
    <col min="1" max="1" width="3.765625" style="107" customWidth="1"/>
    <col min="2" max="2" width="2.23046875" style="107" customWidth="1"/>
    <col min="3" max="3" width="9.23046875" style="107"/>
    <col min="4" max="4" width="4.53515625" style="107" customWidth="1"/>
    <col min="5" max="9" width="9.23046875" style="107"/>
    <col min="10" max="10" width="19" style="107" customWidth="1"/>
    <col min="11" max="11" width="3.23046875" style="257" customWidth="1"/>
    <col min="12" max="12" width="4.765625" style="257" customWidth="1"/>
    <col min="13" max="18" width="9.23046875" style="107"/>
    <col min="19" max="19" width="13.765625" style="107" customWidth="1"/>
    <col min="20" max="16384" width="9.23046875" style="107"/>
  </cols>
  <sheetData>
    <row r="1" spans="1:23" ht="16.149999999999999" customHeight="1" x14ac:dyDescent="0.35">
      <c r="A1" s="6" t="s">
        <v>114</v>
      </c>
    </row>
    <row r="2" spans="1:23" ht="24.75" customHeight="1" x14ac:dyDescent="0.35">
      <c r="B2" s="254"/>
      <c r="C2" s="255" t="s">
        <v>20</v>
      </c>
      <c r="D2" s="255"/>
      <c r="E2" s="255"/>
      <c r="F2" s="255"/>
      <c r="G2" s="255"/>
      <c r="H2" s="255"/>
      <c r="I2" s="255"/>
      <c r="J2" s="255"/>
      <c r="K2" s="256"/>
      <c r="L2" s="258"/>
      <c r="M2" s="648" t="s">
        <v>75</v>
      </c>
      <c r="N2" s="649"/>
      <c r="O2" s="650"/>
    </row>
    <row r="3" spans="1:23" ht="16.149999999999999" customHeight="1" x14ac:dyDescent="0.35">
      <c r="B3" s="108"/>
      <c r="C3" s="109"/>
      <c r="D3" s="109"/>
      <c r="E3" s="110" t="s">
        <v>205</v>
      </c>
      <c r="F3" s="109"/>
      <c r="G3" s="109"/>
      <c r="H3" s="109"/>
      <c r="I3" s="109"/>
      <c r="J3" s="109"/>
      <c r="K3" s="111"/>
    </row>
    <row r="4" spans="1:23" ht="16.149999999999999" customHeight="1" x14ac:dyDescent="0.35">
      <c r="B4" s="108"/>
      <c r="C4" s="112"/>
      <c r="D4" s="112"/>
      <c r="E4" s="112"/>
      <c r="F4" s="112"/>
      <c r="G4" s="112"/>
      <c r="H4" s="112"/>
      <c r="I4" s="112"/>
      <c r="J4" s="112"/>
      <c r="K4" s="111"/>
    </row>
    <row r="5" spans="1:23" ht="16.149999999999999" customHeight="1" x14ac:dyDescent="0.35">
      <c r="B5" s="289"/>
      <c r="C5" s="288" t="s">
        <v>21</v>
      </c>
      <c r="D5" s="112"/>
      <c r="E5" s="644"/>
      <c r="F5" s="644"/>
      <c r="G5" s="644"/>
      <c r="H5" s="644"/>
      <c r="I5" s="644"/>
      <c r="J5" s="644"/>
      <c r="K5" s="111"/>
      <c r="M5" s="651" t="s">
        <v>396</v>
      </c>
      <c r="N5" s="651"/>
      <c r="O5" s="651"/>
      <c r="P5" s="651"/>
      <c r="Q5" s="651"/>
    </row>
    <row r="6" spans="1:23" ht="16.149999999999999" customHeight="1" x14ac:dyDescent="0.35">
      <c r="B6" s="108"/>
      <c r="C6" s="112"/>
      <c r="D6" s="112"/>
      <c r="E6" s="113"/>
      <c r="F6" s="112"/>
      <c r="G6" s="112"/>
      <c r="H6" s="112"/>
      <c r="I6" s="112"/>
      <c r="J6" s="112"/>
      <c r="K6" s="111"/>
      <c r="M6" s="651"/>
      <c r="N6" s="651"/>
      <c r="O6" s="651"/>
      <c r="P6" s="651"/>
      <c r="Q6" s="651"/>
    </row>
    <row r="7" spans="1:23" ht="16.149999999999999" customHeight="1" x14ac:dyDescent="0.35">
      <c r="B7" s="108"/>
      <c r="C7" s="112"/>
      <c r="D7" s="112"/>
      <c r="E7" s="113"/>
      <c r="F7" s="112"/>
      <c r="G7" s="112"/>
      <c r="H7" s="112" t="str">
        <f>"500 merkkiä 
("&amp;TEXT(LEN(E8),"0")&amp;" käytetty)"</f>
        <v>500 merkkiä 
(0 käytetty)</v>
      </c>
      <c r="I7" s="112"/>
      <c r="J7" s="112"/>
      <c r="K7" s="111"/>
      <c r="M7" s="651"/>
      <c r="N7" s="651"/>
      <c r="O7" s="651"/>
      <c r="P7" s="651"/>
      <c r="Q7" s="651"/>
    </row>
    <row r="8" spans="1:23" ht="113.15" customHeight="1" x14ac:dyDescent="0.35">
      <c r="B8" s="108"/>
      <c r="C8" s="642" t="s">
        <v>22</v>
      </c>
      <c r="D8" s="642"/>
      <c r="E8" s="644"/>
      <c r="F8" s="644"/>
      <c r="G8" s="644"/>
      <c r="H8" s="644"/>
      <c r="I8" s="644"/>
      <c r="J8" s="644"/>
      <c r="K8" s="294"/>
      <c r="M8" s="651" t="s">
        <v>397</v>
      </c>
      <c r="N8" s="651"/>
      <c r="O8" s="651"/>
      <c r="P8" s="651"/>
      <c r="Q8" s="651"/>
      <c r="S8" s="115"/>
    </row>
    <row r="9" spans="1:23" ht="16.149999999999999" customHeight="1" x14ac:dyDescent="0.35">
      <c r="B9" s="290"/>
      <c r="C9" s="264"/>
      <c r="D9" s="114"/>
      <c r="E9" s="112"/>
      <c r="F9" s="112"/>
      <c r="G9" s="112"/>
      <c r="H9" s="112"/>
      <c r="I9" s="112"/>
      <c r="J9" s="112"/>
      <c r="K9" s="294"/>
      <c r="M9" s="257"/>
      <c r="N9" s="257"/>
      <c r="O9" s="257"/>
      <c r="P9" s="257"/>
      <c r="Q9" s="257"/>
      <c r="S9" s="116"/>
      <c r="T9" s="116"/>
      <c r="U9" s="116"/>
      <c r="V9" s="116"/>
      <c r="W9" s="116"/>
    </row>
    <row r="10" spans="1:23" ht="16.149999999999999" customHeight="1" x14ac:dyDescent="0.35">
      <c r="B10" s="292"/>
      <c r="C10" s="293"/>
      <c r="D10" s="293"/>
      <c r="E10" s="293"/>
      <c r="F10" s="293"/>
      <c r="G10" s="293"/>
      <c r="H10" s="293"/>
      <c r="I10" s="293"/>
      <c r="J10" s="293"/>
      <c r="K10" s="295"/>
      <c r="M10" s="116"/>
      <c r="N10" s="116"/>
      <c r="O10" s="116"/>
      <c r="P10" s="116"/>
      <c r="Q10" s="116"/>
      <c r="R10" s="116"/>
      <c r="S10" s="116"/>
      <c r="T10" s="116"/>
      <c r="U10" s="116"/>
      <c r="V10" s="116"/>
      <c r="W10" s="116"/>
    </row>
    <row r="11" spans="1:23" ht="16.149999999999999" customHeight="1" x14ac:dyDescent="0.35">
      <c r="B11" s="289"/>
      <c r="C11" s="288" t="s">
        <v>21</v>
      </c>
      <c r="D11" s="112"/>
      <c r="E11" s="645"/>
      <c r="F11" s="646"/>
      <c r="G11" s="646"/>
      <c r="H11" s="646"/>
      <c r="I11" s="646"/>
      <c r="J11" s="647"/>
      <c r="K11" s="111"/>
      <c r="M11" s="640"/>
      <c r="N11" s="641"/>
      <c r="O11" s="641"/>
      <c r="P11" s="641"/>
      <c r="Q11" s="641"/>
      <c r="R11" s="641"/>
      <c r="S11" s="641"/>
      <c r="T11" s="641"/>
      <c r="U11" s="641"/>
      <c r="V11" s="641"/>
      <c r="W11" s="641"/>
    </row>
    <row r="12" spans="1:23" ht="16.149999999999999" customHeight="1" x14ac:dyDescent="0.35">
      <c r="B12" s="108"/>
      <c r="C12" s="112"/>
      <c r="D12" s="112"/>
      <c r="E12" s="113"/>
      <c r="F12" s="112"/>
      <c r="G12" s="112"/>
      <c r="H12" s="112"/>
      <c r="I12" s="112"/>
      <c r="J12" s="112"/>
      <c r="K12" s="111"/>
      <c r="M12" s="117"/>
      <c r="N12" s="117"/>
      <c r="O12" s="117"/>
      <c r="P12" s="117"/>
      <c r="Q12" s="117"/>
      <c r="R12" s="117"/>
      <c r="S12" s="117"/>
      <c r="T12" s="117"/>
      <c r="U12" s="117"/>
      <c r="V12" s="117"/>
      <c r="W12" s="117"/>
    </row>
    <row r="13" spans="1:23" ht="16.149999999999999" customHeight="1" x14ac:dyDescent="0.35">
      <c r="B13" s="108"/>
      <c r="C13" s="112"/>
      <c r="D13" s="112"/>
      <c r="E13" s="113"/>
      <c r="F13" s="112"/>
      <c r="G13" s="112"/>
      <c r="H13" s="112" t="str">
        <f>"500 merkkiä 
("&amp;TEXT(LEN(E14),"0")&amp;" käytetty)"</f>
        <v>500 merkkiä 
(0 käytetty)</v>
      </c>
      <c r="I13" s="112"/>
      <c r="J13" s="112"/>
      <c r="K13" s="111"/>
      <c r="M13" s="117"/>
      <c r="N13" s="117"/>
      <c r="O13" s="117"/>
      <c r="P13" s="117"/>
      <c r="Q13" s="117"/>
      <c r="R13" s="117"/>
      <c r="S13" s="117"/>
      <c r="T13" s="117"/>
      <c r="U13" s="117"/>
      <c r="V13" s="117"/>
      <c r="W13" s="117"/>
    </row>
    <row r="14" spans="1:23" ht="113.15" customHeight="1" x14ac:dyDescent="0.35">
      <c r="B14" s="108"/>
      <c r="C14" s="642" t="s">
        <v>22</v>
      </c>
      <c r="D14" s="643"/>
      <c r="E14" s="644"/>
      <c r="F14" s="644"/>
      <c r="G14" s="644"/>
      <c r="H14" s="644"/>
      <c r="I14" s="644"/>
      <c r="J14" s="644"/>
      <c r="K14" s="294"/>
      <c r="M14" s="640"/>
      <c r="N14" s="641"/>
      <c r="O14" s="641"/>
      <c r="P14" s="641"/>
      <c r="Q14" s="641"/>
      <c r="R14" s="641"/>
      <c r="S14" s="641"/>
      <c r="T14" s="641"/>
      <c r="U14" s="641"/>
      <c r="V14" s="641"/>
      <c r="W14" s="641"/>
    </row>
    <row r="15" spans="1:23" ht="16.149999999999999" customHeight="1" x14ac:dyDescent="0.35">
      <c r="B15" s="290"/>
      <c r="C15" s="264"/>
      <c r="D15" s="264"/>
      <c r="E15" s="112"/>
      <c r="F15" s="112"/>
      <c r="G15" s="112"/>
      <c r="H15" s="112"/>
      <c r="I15" s="112"/>
      <c r="J15" s="112"/>
      <c r="K15" s="294"/>
      <c r="M15" s="117"/>
      <c r="N15" s="116"/>
      <c r="O15" s="116"/>
      <c r="P15" s="116"/>
      <c r="Q15" s="116"/>
      <c r="R15" s="116"/>
      <c r="S15" s="116"/>
      <c r="T15" s="116"/>
      <c r="U15" s="116"/>
      <c r="V15" s="116"/>
      <c r="W15" s="116"/>
    </row>
    <row r="16" spans="1:23" ht="16.149999999999999" customHeight="1" x14ac:dyDescent="0.35">
      <c r="B16" s="292"/>
      <c r="C16" s="293"/>
      <c r="D16" s="293"/>
      <c r="E16" s="293"/>
      <c r="F16" s="293"/>
      <c r="G16" s="293"/>
      <c r="H16" s="293"/>
      <c r="I16" s="293"/>
      <c r="J16" s="293"/>
      <c r="K16" s="295"/>
      <c r="M16" s="117"/>
      <c r="N16" s="117"/>
      <c r="O16" s="117"/>
      <c r="P16" s="117"/>
      <c r="Q16" s="117"/>
      <c r="R16" s="117"/>
      <c r="S16" s="117"/>
      <c r="T16" s="117"/>
      <c r="U16" s="117"/>
      <c r="V16" s="117"/>
      <c r="W16" s="117"/>
    </row>
    <row r="17" spans="2:23" ht="18" customHeight="1" x14ac:dyDescent="0.35">
      <c r="B17" s="289"/>
      <c r="C17" s="288" t="s">
        <v>21</v>
      </c>
      <c r="D17" s="112"/>
      <c r="E17" s="645"/>
      <c r="F17" s="646"/>
      <c r="G17" s="646"/>
      <c r="H17" s="646"/>
      <c r="I17" s="646"/>
      <c r="J17" s="647"/>
      <c r="K17" s="111"/>
      <c r="M17" s="640"/>
      <c r="N17" s="641"/>
      <c r="O17" s="641"/>
      <c r="P17" s="641"/>
      <c r="Q17" s="641"/>
      <c r="R17" s="641"/>
      <c r="S17" s="641"/>
      <c r="T17" s="641"/>
      <c r="U17" s="641"/>
      <c r="V17" s="641"/>
      <c r="W17" s="641"/>
    </row>
    <row r="18" spans="2:23" ht="16.149999999999999" customHeight="1" x14ac:dyDescent="0.35">
      <c r="B18" s="108"/>
      <c r="C18" s="112"/>
      <c r="D18" s="112"/>
      <c r="E18" s="113"/>
      <c r="F18" s="112"/>
      <c r="G18" s="112"/>
      <c r="H18" s="112"/>
      <c r="I18" s="112"/>
      <c r="J18" s="112"/>
      <c r="K18" s="111"/>
      <c r="M18" s="117"/>
      <c r="N18" s="117"/>
      <c r="O18" s="117"/>
      <c r="P18" s="117"/>
      <c r="Q18" s="117"/>
      <c r="R18" s="117"/>
      <c r="S18" s="117"/>
      <c r="T18" s="117"/>
      <c r="U18" s="117"/>
      <c r="V18" s="117"/>
      <c r="W18" s="117"/>
    </row>
    <row r="19" spans="2:23" ht="16.149999999999999" customHeight="1" x14ac:dyDescent="0.35">
      <c r="B19" s="108"/>
      <c r="C19" s="112"/>
      <c r="D19" s="112"/>
      <c r="E19" s="113"/>
      <c r="F19" s="112"/>
      <c r="G19" s="112"/>
      <c r="H19" s="112" t="str">
        <f>"500 merkkiä 
("&amp;TEXT(LEN(E20),"0")&amp;" käytetty)"</f>
        <v>500 merkkiä 
(0 käytetty)</v>
      </c>
      <c r="I19" s="112"/>
      <c r="J19" s="112"/>
      <c r="K19" s="111"/>
      <c r="M19" s="117"/>
      <c r="N19" s="117"/>
      <c r="O19" s="117"/>
      <c r="P19" s="117"/>
      <c r="Q19" s="117"/>
      <c r="R19" s="117"/>
      <c r="S19" s="117"/>
      <c r="T19" s="117"/>
      <c r="U19" s="117"/>
      <c r="V19" s="117"/>
      <c r="W19" s="117"/>
    </row>
    <row r="20" spans="2:23" ht="113.15" customHeight="1" x14ac:dyDescent="0.35">
      <c r="B20" s="108"/>
      <c r="C20" s="642" t="s">
        <v>22</v>
      </c>
      <c r="D20" s="643"/>
      <c r="E20" s="644"/>
      <c r="F20" s="644"/>
      <c r="G20" s="644"/>
      <c r="H20" s="644"/>
      <c r="I20" s="644"/>
      <c r="J20" s="644"/>
      <c r="K20" s="294"/>
      <c r="M20" s="640"/>
      <c r="N20" s="641"/>
      <c r="O20" s="641"/>
      <c r="P20" s="641"/>
      <c r="Q20" s="641"/>
      <c r="R20" s="641"/>
      <c r="S20" s="641"/>
      <c r="T20" s="641"/>
      <c r="U20" s="641"/>
      <c r="V20" s="641"/>
      <c r="W20" s="641"/>
    </row>
    <row r="21" spans="2:23" ht="16.149999999999999" customHeight="1" x14ac:dyDescent="0.35">
      <c r="B21" s="290"/>
      <c r="C21" s="264"/>
      <c r="D21" s="264"/>
      <c r="E21" s="112"/>
      <c r="F21" s="112"/>
      <c r="G21" s="112"/>
      <c r="H21" s="112"/>
      <c r="I21" s="112"/>
      <c r="J21" s="112"/>
      <c r="K21" s="294"/>
      <c r="M21" s="117"/>
      <c r="N21" s="116"/>
      <c r="O21" s="116"/>
      <c r="P21" s="116"/>
      <c r="Q21" s="116"/>
      <c r="R21" s="116"/>
      <c r="S21" s="116"/>
      <c r="T21" s="116"/>
      <c r="U21" s="116"/>
      <c r="V21" s="116"/>
      <c r="W21" s="116"/>
    </row>
    <row r="22" spans="2:23" ht="16.149999999999999" customHeight="1" x14ac:dyDescent="0.35">
      <c r="B22" s="292"/>
      <c r="C22" s="293"/>
      <c r="D22" s="293"/>
      <c r="E22" s="293"/>
      <c r="F22" s="293"/>
      <c r="G22" s="293"/>
      <c r="H22" s="293"/>
      <c r="I22" s="293"/>
      <c r="J22" s="293"/>
      <c r="K22" s="295"/>
      <c r="M22" s="117"/>
      <c r="N22" s="117"/>
      <c r="O22" s="117"/>
      <c r="P22" s="117"/>
      <c r="Q22" s="117"/>
      <c r="R22" s="117"/>
      <c r="S22" s="117"/>
      <c r="T22" s="117"/>
      <c r="U22" s="117"/>
      <c r="V22" s="117"/>
      <c r="W22" s="117"/>
    </row>
    <row r="23" spans="2:23" ht="16.149999999999999" customHeight="1" x14ac:dyDescent="0.35">
      <c r="B23" s="289"/>
      <c r="C23" s="288" t="s">
        <v>21</v>
      </c>
      <c r="D23" s="112"/>
      <c r="E23" s="645"/>
      <c r="F23" s="646"/>
      <c r="G23" s="646"/>
      <c r="H23" s="646"/>
      <c r="I23" s="646"/>
      <c r="J23" s="647"/>
      <c r="K23" s="111"/>
      <c r="M23" s="640"/>
      <c r="N23" s="641"/>
      <c r="O23" s="641"/>
      <c r="P23" s="641"/>
      <c r="Q23" s="641"/>
      <c r="R23" s="641"/>
      <c r="S23" s="641"/>
      <c r="T23" s="641"/>
      <c r="U23" s="641"/>
      <c r="V23" s="641"/>
      <c r="W23" s="641"/>
    </row>
    <row r="24" spans="2:23" ht="16.149999999999999" customHeight="1" x14ac:dyDescent="0.35">
      <c r="B24" s="108"/>
      <c r="C24" s="112"/>
      <c r="D24" s="112"/>
      <c r="E24" s="113"/>
      <c r="F24" s="112"/>
      <c r="G24" s="112"/>
      <c r="H24" s="112"/>
      <c r="I24" s="112"/>
      <c r="J24" s="112"/>
      <c r="K24" s="111"/>
      <c r="M24" s="117"/>
      <c r="N24" s="117"/>
      <c r="O24" s="117"/>
      <c r="P24" s="117"/>
      <c r="Q24" s="117"/>
      <c r="R24" s="117"/>
      <c r="S24" s="117"/>
      <c r="T24" s="117"/>
      <c r="U24" s="117"/>
      <c r="V24" s="117"/>
      <c r="W24" s="117"/>
    </row>
    <row r="25" spans="2:23" ht="16.149999999999999" customHeight="1" x14ac:dyDescent="0.35">
      <c r="B25" s="108"/>
      <c r="C25" s="112"/>
      <c r="D25" s="112"/>
      <c r="E25" s="113"/>
      <c r="F25" s="112"/>
      <c r="G25" s="112"/>
      <c r="H25" s="112" t="str">
        <f>"500 merkkiä 
("&amp;TEXT(LEN(E26),"0")&amp;" käytetty)"</f>
        <v>500 merkkiä 
(0 käytetty)</v>
      </c>
      <c r="I25" s="112"/>
      <c r="J25" s="112"/>
      <c r="K25" s="111"/>
      <c r="M25" s="117"/>
      <c r="N25" s="117"/>
      <c r="O25" s="117"/>
      <c r="P25" s="117"/>
      <c r="Q25" s="117"/>
      <c r="R25" s="117"/>
      <c r="S25" s="117"/>
      <c r="T25" s="117"/>
      <c r="U25" s="117"/>
      <c r="V25" s="117"/>
      <c r="W25" s="117"/>
    </row>
    <row r="26" spans="2:23" ht="113.15" customHeight="1" x14ac:dyDescent="0.35">
      <c r="B26" s="108"/>
      <c r="C26" s="642" t="s">
        <v>22</v>
      </c>
      <c r="D26" s="643"/>
      <c r="E26" s="644"/>
      <c r="F26" s="644"/>
      <c r="G26" s="644"/>
      <c r="H26" s="644"/>
      <c r="I26" s="644"/>
      <c r="J26" s="644"/>
      <c r="K26" s="294"/>
      <c r="M26" s="640"/>
      <c r="N26" s="641"/>
      <c r="O26" s="641"/>
      <c r="P26" s="641"/>
      <c r="Q26" s="641"/>
      <c r="R26" s="641"/>
      <c r="S26" s="641"/>
      <c r="T26" s="641"/>
      <c r="U26" s="641"/>
      <c r="V26" s="641"/>
      <c r="W26" s="641"/>
    </row>
    <row r="27" spans="2:23" ht="16.149999999999999" customHeight="1" x14ac:dyDescent="0.35">
      <c r="B27" s="290"/>
      <c r="C27" s="264"/>
      <c r="D27" s="264"/>
      <c r="E27" s="112"/>
      <c r="F27" s="112"/>
      <c r="G27" s="112"/>
      <c r="H27" s="112"/>
      <c r="I27" s="112"/>
      <c r="J27" s="112"/>
      <c r="K27" s="294"/>
      <c r="M27" s="117"/>
      <c r="N27" s="116"/>
      <c r="O27" s="116"/>
      <c r="P27" s="116"/>
      <c r="Q27" s="116"/>
      <c r="R27" s="116"/>
      <c r="S27" s="116"/>
      <c r="T27" s="116"/>
      <c r="U27" s="116"/>
      <c r="V27" s="116"/>
      <c r="W27" s="116"/>
    </row>
    <row r="28" spans="2:23" ht="16.149999999999999" customHeight="1" x14ac:dyDescent="0.35">
      <c r="B28" s="292"/>
      <c r="C28" s="293"/>
      <c r="D28" s="293"/>
      <c r="E28" s="293"/>
      <c r="F28" s="293"/>
      <c r="G28" s="293"/>
      <c r="H28" s="293"/>
      <c r="I28" s="293"/>
      <c r="J28" s="293"/>
      <c r="K28" s="295"/>
      <c r="M28" s="117"/>
      <c r="N28" s="117"/>
      <c r="O28" s="117"/>
      <c r="P28" s="117"/>
      <c r="Q28" s="117"/>
      <c r="R28" s="117"/>
      <c r="S28" s="117"/>
      <c r="T28" s="117"/>
      <c r="U28" s="117"/>
      <c r="V28" s="117"/>
      <c r="W28" s="117"/>
    </row>
    <row r="29" spans="2:23" ht="20.25" customHeight="1" x14ac:dyDescent="0.35">
      <c r="B29" s="289"/>
      <c r="C29" s="288" t="s">
        <v>21</v>
      </c>
      <c r="D29" s="112"/>
      <c r="E29" s="645"/>
      <c r="F29" s="646"/>
      <c r="G29" s="646"/>
      <c r="H29" s="646"/>
      <c r="I29" s="646"/>
      <c r="J29" s="647"/>
      <c r="K29" s="111"/>
      <c r="M29" s="640"/>
      <c r="N29" s="641"/>
      <c r="O29" s="641"/>
      <c r="P29" s="641"/>
      <c r="Q29" s="641"/>
      <c r="R29" s="641"/>
      <c r="S29" s="641"/>
      <c r="T29" s="641"/>
      <c r="U29" s="641"/>
      <c r="V29" s="641"/>
      <c r="W29" s="641"/>
    </row>
    <row r="30" spans="2:23" ht="16.149999999999999" customHeight="1" x14ac:dyDescent="0.35">
      <c r="B30" s="108"/>
      <c r="C30" s="112"/>
      <c r="D30" s="112"/>
      <c r="E30" s="113"/>
      <c r="F30" s="112"/>
      <c r="G30" s="112"/>
      <c r="H30" s="112"/>
      <c r="I30" s="112"/>
      <c r="J30" s="112"/>
      <c r="K30" s="111"/>
      <c r="M30" s="117"/>
      <c r="N30" s="117"/>
      <c r="O30" s="117"/>
      <c r="P30" s="117"/>
      <c r="Q30" s="117"/>
      <c r="R30" s="117"/>
      <c r="S30" s="117"/>
      <c r="T30" s="117"/>
      <c r="U30" s="117"/>
      <c r="V30" s="117"/>
      <c r="W30" s="117"/>
    </row>
    <row r="31" spans="2:23" ht="16.149999999999999" customHeight="1" x14ac:dyDescent="0.35">
      <c r="B31" s="108"/>
      <c r="C31" s="112"/>
      <c r="D31" s="112"/>
      <c r="E31" s="113"/>
      <c r="F31" s="112"/>
      <c r="G31" s="112"/>
      <c r="H31" s="112" t="str">
        <f>"500 merkkiä ("&amp;TEXT(LEN(E32),"0")&amp;" käytetty)"</f>
        <v>500 merkkiä (0 käytetty)</v>
      </c>
      <c r="I31" s="112"/>
      <c r="J31" s="112"/>
      <c r="K31" s="111"/>
      <c r="M31" s="117"/>
      <c r="N31" s="117"/>
      <c r="O31" s="117"/>
      <c r="P31" s="117"/>
      <c r="Q31" s="117"/>
      <c r="R31" s="117"/>
      <c r="S31" s="117"/>
      <c r="T31" s="117"/>
      <c r="U31" s="117"/>
      <c r="V31" s="117"/>
      <c r="W31" s="117"/>
    </row>
    <row r="32" spans="2:23" ht="113.15" customHeight="1" x14ac:dyDescent="0.35">
      <c r="B32" s="108"/>
      <c r="C32" s="642" t="s">
        <v>22</v>
      </c>
      <c r="D32" s="643"/>
      <c r="E32" s="644"/>
      <c r="F32" s="644"/>
      <c r="G32" s="644"/>
      <c r="H32" s="644"/>
      <c r="I32" s="644"/>
      <c r="J32" s="644"/>
      <c r="K32" s="294"/>
      <c r="M32" s="640"/>
      <c r="N32" s="641"/>
      <c r="O32" s="641"/>
      <c r="P32" s="641"/>
      <c r="Q32" s="641"/>
      <c r="R32" s="641"/>
      <c r="S32" s="641"/>
      <c r="T32" s="641"/>
      <c r="U32" s="641"/>
      <c r="V32" s="641"/>
      <c r="W32" s="641"/>
    </row>
    <row r="33" spans="2:23" ht="16.149999999999999" customHeight="1" x14ac:dyDescent="0.35">
      <c r="B33" s="290"/>
      <c r="C33" s="264"/>
      <c r="D33" s="264"/>
      <c r="E33" s="112"/>
      <c r="F33" s="112"/>
      <c r="G33" s="112"/>
      <c r="H33" s="112"/>
      <c r="I33" s="112"/>
      <c r="J33" s="112"/>
      <c r="K33" s="294"/>
      <c r="M33" s="117"/>
      <c r="N33" s="116"/>
      <c r="O33" s="116"/>
      <c r="P33" s="116"/>
      <c r="Q33" s="116"/>
      <c r="R33" s="116"/>
      <c r="S33" s="116"/>
      <c r="T33" s="116"/>
      <c r="U33" s="116"/>
      <c r="V33" s="116"/>
      <c r="W33" s="116"/>
    </row>
    <row r="34" spans="2:23" ht="16.149999999999999" customHeight="1" x14ac:dyDescent="0.35">
      <c r="B34" s="292"/>
      <c r="C34" s="293"/>
      <c r="D34" s="293"/>
      <c r="E34" s="293"/>
      <c r="F34" s="293"/>
      <c r="G34" s="293"/>
      <c r="H34" s="293"/>
      <c r="I34" s="293"/>
      <c r="J34" s="293"/>
      <c r="K34" s="295"/>
      <c r="M34" s="117"/>
      <c r="N34" s="117"/>
      <c r="O34" s="117"/>
      <c r="P34" s="117"/>
      <c r="Q34" s="117"/>
      <c r="R34" s="117"/>
      <c r="S34" s="117"/>
      <c r="T34" s="117"/>
      <c r="U34" s="117"/>
      <c r="V34" s="117"/>
      <c r="W34" s="117"/>
    </row>
    <row r="35" spans="2:23" ht="16.5" customHeight="1" x14ac:dyDescent="0.35">
      <c r="B35" s="289"/>
      <c r="C35" s="288" t="s">
        <v>21</v>
      </c>
      <c r="D35" s="112"/>
      <c r="E35" s="645"/>
      <c r="F35" s="646"/>
      <c r="G35" s="646"/>
      <c r="H35" s="646"/>
      <c r="I35" s="646"/>
      <c r="J35" s="647"/>
      <c r="K35" s="111"/>
      <c r="M35" s="640"/>
      <c r="N35" s="641"/>
      <c r="O35" s="641"/>
      <c r="P35" s="641"/>
      <c r="Q35" s="641"/>
      <c r="R35" s="641"/>
      <c r="S35" s="641"/>
      <c r="T35" s="641"/>
      <c r="U35" s="641"/>
      <c r="V35" s="641"/>
      <c r="W35" s="641"/>
    </row>
    <row r="36" spans="2:23" ht="16.149999999999999" customHeight="1" x14ac:dyDescent="0.35">
      <c r="B36" s="108"/>
      <c r="C36" s="112"/>
      <c r="D36" s="112"/>
      <c r="E36" s="113"/>
      <c r="F36" s="112"/>
      <c r="G36" s="112"/>
      <c r="H36" s="112"/>
      <c r="I36" s="112"/>
      <c r="J36" s="112"/>
      <c r="K36" s="111"/>
      <c r="M36" s="117"/>
      <c r="N36" s="117"/>
      <c r="O36" s="117"/>
      <c r="P36" s="117"/>
      <c r="Q36" s="117"/>
      <c r="R36" s="117"/>
      <c r="S36" s="117"/>
      <c r="T36" s="117"/>
      <c r="U36" s="117"/>
      <c r="V36" s="117"/>
      <c r="W36" s="117"/>
    </row>
    <row r="37" spans="2:23" ht="16.149999999999999" customHeight="1" x14ac:dyDescent="0.35">
      <c r="B37" s="108"/>
      <c r="C37" s="112"/>
      <c r="D37" s="112"/>
      <c r="E37" s="113"/>
      <c r="F37" s="112"/>
      <c r="G37" s="112"/>
      <c r="H37" s="112" t="str">
        <f>"500 merkkiä ("&amp;TEXT(LEN(E38),"0")&amp;" käytetty)"</f>
        <v>500 merkkiä (0 käytetty)</v>
      </c>
      <c r="I37" s="112"/>
      <c r="J37" s="112"/>
      <c r="K37" s="111"/>
      <c r="M37" s="117"/>
      <c r="N37" s="117"/>
      <c r="O37" s="117"/>
      <c r="P37" s="117"/>
      <c r="Q37" s="117"/>
      <c r="R37" s="117"/>
      <c r="S37" s="117"/>
      <c r="T37" s="117"/>
      <c r="U37" s="117"/>
      <c r="V37" s="117"/>
      <c r="W37" s="117"/>
    </row>
    <row r="38" spans="2:23" ht="113.15" customHeight="1" x14ac:dyDescent="0.35">
      <c r="B38" s="108"/>
      <c r="C38" s="642" t="s">
        <v>22</v>
      </c>
      <c r="D38" s="643"/>
      <c r="E38" s="644"/>
      <c r="F38" s="644"/>
      <c r="G38" s="644"/>
      <c r="H38" s="644"/>
      <c r="I38" s="644"/>
      <c r="J38" s="644"/>
      <c r="K38" s="294"/>
      <c r="M38" s="640"/>
      <c r="N38" s="641"/>
      <c r="O38" s="641"/>
      <c r="P38" s="641"/>
      <c r="Q38" s="641"/>
      <c r="R38" s="641"/>
      <c r="S38" s="641"/>
      <c r="T38" s="641"/>
      <c r="U38" s="641"/>
      <c r="V38" s="641"/>
      <c r="W38" s="641"/>
    </row>
    <row r="39" spans="2:23" ht="16.149999999999999" customHeight="1" x14ac:dyDescent="0.35">
      <c r="B39" s="290"/>
      <c r="C39" s="264"/>
      <c r="D39" s="264"/>
      <c r="E39" s="112"/>
      <c r="F39" s="112"/>
      <c r="G39" s="112"/>
      <c r="H39" s="112"/>
      <c r="I39" s="112"/>
      <c r="J39" s="112"/>
      <c r="K39" s="294"/>
      <c r="M39" s="117"/>
      <c r="N39" s="116"/>
      <c r="O39" s="116"/>
      <c r="P39" s="116"/>
      <c r="Q39" s="116"/>
      <c r="R39" s="116"/>
      <c r="S39" s="116"/>
      <c r="T39" s="116"/>
      <c r="U39" s="116"/>
      <c r="V39" s="116"/>
      <c r="W39" s="116"/>
    </row>
    <row r="40" spans="2:23" ht="16.149999999999999" customHeight="1" x14ac:dyDescent="0.35">
      <c r="B40" s="292"/>
      <c r="C40" s="293"/>
      <c r="D40" s="293"/>
      <c r="E40" s="293"/>
      <c r="F40" s="293"/>
      <c r="G40" s="293"/>
      <c r="H40" s="293"/>
      <c r="I40" s="293"/>
      <c r="J40" s="293"/>
      <c r="K40" s="295"/>
      <c r="M40" s="117"/>
      <c r="N40" s="117"/>
      <c r="O40" s="117"/>
      <c r="P40" s="117"/>
      <c r="Q40" s="117"/>
      <c r="R40" s="117"/>
      <c r="S40" s="117"/>
      <c r="T40" s="117"/>
      <c r="U40" s="117"/>
      <c r="V40" s="117"/>
      <c r="W40" s="117"/>
    </row>
    <row r="41" spans="2:23" ht="20.25" customHeight="1" x14ac:dyDescent="0.35">
      <c r="B41" s="289"/>
      <c r="C41" s="288" t="s">
        <v>21</v>
      </c>
      <c r="D41" s="112"/>
      <c r="E41" s="645"/>
      <c r="F41" s="646"/>
      <c r="G41" s="646"/>
      <c r="H41" s="646"/>
      <c r="I41" s="646"/>
      <c r="J41" s="647"/>
      <c r="K41" s="111"/>
      <c r="M41" s="640"/>
      <c r="N41" s="641"/>
      <c r="O41" s="641"/>
      <c r="P41" s="641"/>
      <c r="Q41" s="641"/>
      <c r="R41" s="641"/>
      <c r="S41" s="641"/>
      <c r="T41" s="641"/>
      <c r="U41" s="641"/>
      <c r="V41" s="641"/>
      <c r="W41" s="641"/>
    </row>
    <row r="42" spans="2:23" ht="16.149999999999999" customHeight="1" x14ac:dyDescent="0.35">
      <c r="B42" s="108"/>
      <c r="C42" s="112"/>
      <c r="D42" s="112"/>
      <c r="E42" s="113"/>
      <c r="F42" s="112"/>
      <c r="G42" s="112"/>
      <c r="H42" s="112"/>
      <c r="I42" s="112"/>
      <c r="J42" s="112"/>
      <c r="K42" s="111"/>
      <c r="M42" s="117"/>
      <c r="N42" s="117"/>
      <c r="O42" s="117"/>
      <c r="P42" s="117"/>
      <c r="Q42" s="117"/>
      <c r="R42" s="117"/>
      <c r="S42" s="117"/>
      <c r="T42" s="117"/>
      <c r="U42" s="117"/>
      <c r="V42" s="117"/>
      <c r="W42" s="117"/>
    </row>
    <row r="43" spans="2:23" ht="16.149999999999999" customHeight="1" x14ac:dyDescent="0.35">
      <c r="B43" s="108"/>
      <c r="C43" s="112"/>
      <c r="D43" s="112"/>
      <c r="E43" s="113"/>
      <c r="F43" s="112"/>
      <c r="G43" s="112"/>
      <c r="H43" s="112" t="str">
        <f>"500 merkkiä ("&amp;TEXT(LEN(E44),"0")&amp;" käytetty)"</f>
        <v>500 merkkiä (0 käytetty)</v>
      </c>
      <c r="I43" s="112"/>
      <c r="J43" s="112"/>
      <c r="K43" s="111"/>
      <c r="M43" s="117"/>
      <c r="N43" s="117"/>
      <c r="O43" s="117"/>
      <c r="P43" s="117"/>
      <c r="Q43" s="117"/>
      <c r="R43" s="117"/>
      <c r="S43" s="117"/>
      <c r="T43" s="117"/>
      <c r="U43" s="117"/>
      <c r="V43" s="117"/>
      <c r="W43" s="117"/>
    </row>
    <row r="44" spans="2:23" ht="113.15" customHeight="1" x14ac:dyDescent="0.35">
      <c r="B44" s="108"/>
      <c r="C44" s="642" t="s">
        <v>22</v>
      </c>
      <c r="D44" s="643"/>
      <c r="E44" s="644"/>
      <c r="F44" s="644"/>
      <c r="G44" s="644"/>
      <c r="H44" s="644"/>
      <c r="I44" s="644"/>
      <c r="J44" s="644"/>
      <c r="K44" s="294"/>
      <c r="M44" s="640"/>
      <c r="N44" s="641"/>
      <c r="O44" s="641"/>
      <c r="P44" s="641"/>
      <c r="Q44" s="641"/>
      <c r="R44" s="641"/>
      <c r="S44" s="641"/>
      <c r="T44" s="641"/>
      <c r="U44" s="641"/>
      <c r="V44" s="641"/>
      <c r="W44" s="641"/>
    </row>
    <row r="45" spans="2:23" ht="16.149999999999999" customHeight="1" x14ac:dyDescent="0.35">
      <c r="B45" s="290"/>
      <c r="C45" s="264"/>
      <c r="D45" s="264"/>
      <c r="E45" s="112"/>
      <c r="F45" s="112"/>
      <c r="G45" s="112"/>
      <c r="H45" s="112"/>
      <c r="I45" s="112"/>
      <c r="J45" s="112"/>
      <c r="K45" s="294"/>
      <c r="M45" s="117"/>
      <c r="N45" s="116"/>
      <c r="O45" s="116"/>
      <c r="P45" s="116"/>
      <c r="Q45" s="116"/>
      <c r="R45" s="116"/>
      <c r="S45" s="116"/>
      <c r="T45" s="116"/>
      <c r="U45" s="116"/>
      <c r="V45" s="116"/>
      <c r="W45" s="116"/>
    </row>
    <row r="46" spans="2:23" ht="16.149999999999999" customHeight="1" x14ac:dyDescent="0.35">
      <c r="B46" s="292"/>
      <c r="C46" s="293"/>
      <c r="D46" s="293"/>
      <c r="E46" s="293"/>
      <c r="F46" s="293"/>
      <c r="G46" s="293"/>
      <c r="H46" s="293"/>
      <c r="I46" s="293"/>
      <c r="J46" s="293"/>
      <c r="K46" s="295"/>
      <c r="M46" s="117"/>
      <c r="N46" s="117"/>
      <c r="O46" s="117"/>
      <c r="P46" s="117"/>
      <c r="Q46" s="117"/>
      <c r="R46" s="117"/>
      <c r="S46" s="117"/>
      <c r="T46" s="117"/>
      <c r="U46" s="117"/>
      <c r="V46" s="117"/>
      <c r="W46" s="117"/>
    </row>
    <row r="47" spans="2:23" ht="16.149999999999999" customHeight="1" x14ac:dyDescent="0.35">
      <c r="B47" s="289"/>
      <c r="C47" s="288" t="s">
        <v>21</v>
      </c>
      <c r="D47" s="112"/>
      <c r="E47" s="645"/>
      <c r="F47" s="646"/>
      <c r="G47" s="646"/>
      <c r="H47" s="646"/>
      <c r="I47" s="646"/>
      <c r="J47" s="647"/>
      <c r="K47" s="111"/>
      <c r="M47" s="640"/>
      <c r="N47" s="641"/>
      <c r="O47" s="641"/>
      <c r="P47" s="641"/>
      <c r="Q47" s="641"/>
      <c r="R47" s="641"/>
      <c r="S47" s="641"/>
      <c r="T47" s="641"/>
      <c r="U47" s="641"/>
      <c r="V47" s="641"/>
      <c r="W47" s="641"/>
    </row>
    <row r="48" spans="2:23" ht="16.149999999999999" customHeight="1" x14ac:dyDescent="0.35">
      <c r="B48" s="108"/>
      <c r="C48" s="112"/>
      <c r="D48" s="112"/>
      <c r="E48" s="113"/>
      <c r="F48" s="112"/>
      <c r="G48" s="112"/>
      <c r="H48" s="112"/>
      <c r="I48" s="112"/>
      <c r="J48" s="112"/>
      <c r="K48" s="111"/>
      <c r="M48" s="117"/>
      <c r="N48" s="117"/>
      <c r="O48" s="117"/>
      <c r="P48" s="117"/>
      <c r="Q48" s="117"/>
      <c r="R48" s="117"/>
      <c r="S48" s="117"/>
      <c r="T48" s="117"/>
      <c r="U48" s="117"/>
      <c r="V48" s="117"/>
      <c r="W48" s="117"/>
    </row>
    <row r="49" spans="2:23" ht="16.149999999999999" customHeight="1" x14ac:dyDescent="0.35">
      <c r="B49" s="108"/>
      <c r="C49" s="112"/>
      <c r="D49" s="112"/>
      <c r="E49" s="113"/>
      <c r="F49" s="112"/>
      <c r="G49" s="112"/>
      <c r="H49" s="112" t="str">
        <f>"500 merkkiä ("&amp;TEXT(LEN(E50),"0")&amp;" käytetty)"</f>
        <v>500 merkkiä (0 käytetty)</v>
      </c>
      <c r="I49" s="112"/>
      <c r="J49" s="112"/>
      <c r="K49" s="111"/>
      <c r="M49" s="117"/>
      <c r="N49" s="117"/>
      <c r="O49" s="117"/>
      <c r="P49" s="117"/>
      <c r="Q49" s="117"/>
      <c r="R49" s="117"/>
      <c r="S49" s="117"/>
      <c r="T49" s="117"/>
      <c r="U49" s="117"/>
      <c r="V49" s="117"/>
      <c r="W49" s="117"/>
    </row>
    <row r="50" spans="2:23" ht="113.15" customHeight="1" x14ac:dyDescent="0.35">
      <c r="B50" s="108"/>
      <c r="C50" s="642" t="s">
        <v>22</v>
      </c>
      <c r="D50" s="643"/>
      <c r="E50" s="644"/>
      <c r="F50" s="644"/>
      <c r="G50" s="644"/>
      <c r="H50" s="644"/>
      <c r="I50" s="644"/>
      <c r="J50" s="644"/>
      <c r="K50" s="294"/>
      <c r="M50" s="640"/>
      <c r="N50" s="641"/>
      <c r="O50" s="641"/>
      <c r="P50" s="641"/>
      <c r="Q50" s="641"/>
      <c r="R50" s="641"/>
      <c r="S50" s="641"/>
      <c r="T50" s="641"/>
      <c r="U50" s="641"/>
      <c r="V50" s="641"/>
      <c r="W50" s="641"/>
    </row>
    <row r="51" spans="2:23" ht="16.149999999999999" customHeight="1" x14ac:dyDescent="0.35">
      <c r="B51" s="290"/>
      <c r="C51" s="264"/>
      <c r="D51" s="264"/>
      <c r="E51" s="112"/>
      <c r="F51" s="112"/>
      <c r="G51" s="112"/>
      <c r="H51" s="112"/>
      <c r="I51" s="112"/>
      <c r="J51" s="112"/>
      <c r="K51" s="294"/>
      <c r="M51" s="117"/>
      <c r="N51" s="116"/>
      <c r="O51" s="116"/>
      <c r="P51" s="116"/>
      <c r="Q51" s="116"/>
      <c r="R51" s="116"/>
      <c r="S51" s="116"/>
      <c r="T51" s="116"/>
      <c r="U51" s="116"/>
      <c r="V51" s="116"/>
      <c r="W51" s="116"/>
    </row>
    <row r="52" spans="2:23" ht="16.149999999999999" customHeight="1" x14ac:dyDescent="0.35">
      <c r="B52" s="292"/>
      <c r="C52" s="293"/>
      <c r="D52" s="293"/>
      <c r="E52" s="293"/>
      <c r="F52" s="293"/>
      <c r="G52" s="293"/>
      <c r="H52" s="293"/>
      <c r="I52" s="293"/>
      <c r="J52" s="293"/>
      <c r="K52" s="295"/>
      <c r="M52" s="117"/>
      <c r="N52" s="117"/>
      <c r="O52" s="117"/>
      <c r="P52" s="117"/>
      <c r="Q52" s="117"/>
      <c r="R52" s="117"/>
      <c r="S52" s="117"/>
      <c r="T52" s="117"/>
      <c r="U52" s="117"/>
      <c r="V52" s="117"/>
      <c r="W52" s="117"/>
    </row>
    <row r="53" spans="2:23" ht="21.75" customHeight="1" x14ac:dyDescent="0.35">
      <c r="B53" s="289"/>
      <c r="C53" s="288" t="s">
        <v>21</v>
      </c>
      <c r="D53" s="112"/>
      <c r="E53" s="645"/>
      <c r="F53" s="646"/>
      <c r="G53" s="646"/>
      <c r="H53" s="646"/>
      <c r="I53" s="646"/>
      <c r="J53" s="647"/>
      <c r="K53" s="111"/>
      <c r="M53" s="640"/>
      <c r="N53" s="641"/>
      <c r="O53" s="641"/>
      <c r="P53" s="641"/>
      <c r="Q53" s="641"/>
      <c r="R53" s="641"/>
      <c r="S53" s="641"/>
      <c r="T53" s="641"/>
      <c r="U53" s="641"/>
      <c r="V53" s="641"/>
      <c r="W53" s="641"/>
    </row>
    <row r="54" spans="2:23" ht="16.149999999999999" customHeight="1" x14ac:dyDescent="0.35">
      <c r="B54" s="108"/>
      <c r="C54" s="112"/>
      <c r="D54" s="112"/>
      <c r="E54" s="113"/>
      <c r="F54" s="112"/>
      <c r="G54" s="112"/>
      <c r="H54" s="112"/>
      <c r="I54" s="112"/>
      <c r="J54" s="112"/>
      <c r="K54" s="111"/>
      <c r="M54" s="117"/>
      <c r="N54" s="117"/>
      <c r="O54" s="117"/>
      <c r="P54" s="117"/>
      <c r="Q54" s="117"/>
      <c r="R54" s="117"/>
      <c r="S54" s="117"/>
      <c r="T54" s="117"/>
      <c r="U54" s="117"/>
      <c r="V54" s="117"/>
      <c r="W54" s="117"/>
    </row>
    <row r="55" spans="2:23" ht="16.149999999999999" customHeight="1" x14ac:dyDescent="0.35">
      <c r="B55" s="108"/>
      <c r="C55" s="112"/>
      <c r="D55" s="112"/>
      <c r="E55" s="113"/>
      <c r="F55" s="112"/>
      <c r="G55" s="112"/>
      <c r="H55" s="112" t="str">
        <f>"500 merkkiä ("&amp;TEXT(LEN(E56),"0")&amp;" käytetty)"</f>
        <v>500 merkkiä (0 käytetty)</v>
      </c>
      <c r="I55" s="112"/>
      <c r="J55" s="112"/>
      <c r="K55" s="111"/>
      <c r="M55" s="117"/>
      <c r="N55" s="117"/>
      <c r="O55" s="117"/>
      <c r="P55" s="117"/>
      <c r="Q55" s="117"/>
      <c r="R55" s="117"/>
      <c r="S55" s="117"/>
      <c r="T55" s="117"/>
      <c r="U55" s="117"/>
      <c r="V55" s="117"/>
      <c r="W55" s="117"/>
    </row>
    <row r="56" spans="2:23" ht="113.15" customHeight="1" x14ac:dyDescent="0.35">
      <c r="B56" s="108"/>
      <c r="C56" s="642" t="s">
        <v>22</v>
      </c>
      <c r="D56" s="643"/>
      <c r="E56" s="644"/>
      <c r="F56" s="644"/>
      <c r="G56" s="644"/>
      <c r="H56" s="644"/>
      <c r="I56" s="644"/>
      <c r="J56" s="644"/>
      <c r="K56" s="294"/>
      <c r="M56" s="640"/>
      <c r="N56" s="641"/>
      <c r="O56" s="641"/>
      <c r="P56" s="641"/>
      <c r="Q56" s="641"/>
      <c r="R56" s="641"/>
      <c r="S56" s="641"/>
      <c r="T56" s="641"/>
      <c r="U56" s="641"/>
      <c r="V56" s="641"/>
      <c r="W56" s="641"/>
    </row>
    <row r="57" spans="2:23" ht="16.149999999999999" customHeight="1" x14ac:dyDescent="0.35">
      <c r="B57" s="290"/>
      <c r="C57" s="264"/>
      <c r="D57" s="264"/>
      <c r="E57" s="112"/>
      <c r="F57" s="112"/>
      <c r="G57" s="112"/>
      <c r="H57" s="112"/>
      <c r="I57" s="112"/>
      <c r="J57" s="112"/>
      <c r="K57" s="294"/>
      <c r="M57" s="116"/>
      <c r="N57" s="118"/>
      <c r="O57" s="118"/>
      <c r="P57" s="118"/>
      <c r="Q57" s="118"/>
      <c r="R57" s="118"/>
      <c r="S57" s="118"/>
      <c r="T57" s="118"/>
      <c r="U57" s="118"/>
      <c r="V57" s="118"/>
      <c r="W57" s="118"/>
    </row>
    <row r="58" spans="2:23" ht="16.149999999999999" customHeight="1" x14ac:dyDescent="0.35">
      <c r="B58" s="292"/>
      <c r="C58" s="293"/>
      <c r="D58" s="293"/>
      <c r="E58" s="293"/>
      <c r="F58" s="293"/>
      <c r="G58" s="293"/>
      <c r="H58" s="293"/>
      <c r="I58" s="293"/>
      <c r="J58" s="293"/>
      <c r="K58" s="295"/>
      <c r="M58" s="117"/>
      <c r="N58" s="116"/>
      <c r="O58" s="116"/>
      <c r="P58" s="116"/>
      <c r="Q58" s="116"/>
      <c r="R58" s="116"/>
      <c r="S58" s="116"/>
      <c r="T58" s="116"/>
      <c r="U58" s="116"/>
      <c r="V58" s="116"/>
      <c r="W58" s="116"/>
    </row>
    <row r="59" spans="2:23" ht="20.25" customHeight="1" x14ac:dyDescent="0.35">
      <c r="B59" s="289"/>
      <c r="C59" s="288" t="s">
        <v>21</v>
      </c>
      <c r="D59" s="112"/>
      <c r="E59" s="645"/>
      <c r="F59" s="646"/>
      <c r="G59" s="646"/>
      <c r="H59" s="646"/>
      <c r="I59" s="646"/>
      <c r="J59" s="647"/>
      <c r="K59" s="111"/>
      <c r="M59" s="640"/>
      <c r="N59" s="641"/>
      <c r="O59" s="641"/>
      <c r="P59" s="641"/>
      <c r="Q59" s="641"/>
      <c r="R59" s="641"/>
      <c r="S59" s="641"/>
      <c r="T59" s="641"/>
      <c r="U59" s="641"/>
      <c r="V59" s="641"/>
      <c r="W59" s="641"/>
    </row>
    <row r="60" spans="2:23" ht="16.149999999999999" customHeight="1" x14ac:dyDescent="0.35">
      <c r="B60" s="108"/>
      <c r="C60" s="112"/>
      <c r="D60" s="112"/>
      <c r="E60" s="113"/>
      <c r="F60" s="112"/>
      <c r="G60" s="112"/>
      <c r="H60" s="112"/>
      <c r="I60" s="112"/>
      <c r="J60" s="112"/>
      <c r="K60" s="111"/>
      <c r="M60" s="117"/>
      <c r="N60" s="117"/>
      <c r="O60" s="117"/>
      <c r="P60" s="117"/>
      <c r="Q60" s="117"/>
      <c r="R60" s="117"/>
      <c r="S60" s="117"/>
      <c r="T60" s="117"/>
      <c r="U60" s="117"/>
      <c r="V60" s="117"/>
      <c r="W60" s="117"/>
    </row>
    <row r="61" spans="2:23" ht="16.149999999999999" customHeight="1" x14ac:dyDescent="0.35">
      <c r="B61" s="108"/>
      <c r="C61" s="112"/>
      <c r="D61" s="112"/>
      <c r="E61" s="113"/>
      <c r="F61" s="112"/>
      <c r="G61" s="112"/>
      <c r="H61" s="112" t="str">
        <f>"500 merkkiä ("&amp;TEXT(LEN(E62),"0")&amp;" käytetty)"</f>
        <v>500 merkkiä (0 käytetty)</v>
      </c>
      <c r="I61" s="112"/>
      <c r="J61" s="112"/>
      <c r="K61" s="111"/>
      <c r="M61" s="117"/>
      <c r="N61" s="117"/>
      <c r="O61" s="117"/>
      <c r="P61" s="117"/>
      <c r="Q61" s="117"/>
      <c r="R61" s="117"/>
      <c r="S61" s="117"/>
      <c r="T61" s="117"/>
      <c r="U61" s="117"/>
      <c r="V61" s="117"/>
      <c r="W61" s="117"/>
    </row>
    <row r="62" spans="2:23" ht="113.15" customHeight="1" x14ac:dyDescent="0.35">
      <c r="B62" s="108"/>
      <c r="C62" s="642" t="s">
        <v>22</v>
      </c>
      <c r="D62" s="643"/>
      <c r="E62" s="644"/>
      <c r="F62" s="644"/>
      <c r="G62" s="644"/>
      <c r="H62" s="644"/>
      <c r="I62" s="644"/>
      <c r="J62" s="644"/>
      <c r="K62" s="294"/>
      <c r="M62" s="640"/>
      <c r="N62" s="641"/>
      <c r="O62" s="641"/>
      <c r="P62" s="641"/>
      <c r="Q62" s="641"/>
      <c r="R62" s="641"/>
      <c r="S62" s="641"/>
      <c r="T62" s="641"/>
      <c r="U62" s="641"/>
      <c r="V62" s="641"/>
      <c r="W62" s="641"/>
    </row>
    <row r="63" spans="2:23" ht="16.149999999999999" customHeight="1" x14ac:dyDescent="0.35">
      <c r="B63" s="290"/>
      <c r="C63" s="264"/>
      <c r="D63" s="264"/>
      <c r="E63" s="112"/>
      <c r="F63" s="112"/>
      <c r="G63" s="112"/>
      <c r="H63" s="112"/>
      <c r="I63" s="112"/>
      <c r="J63" s="112"/>
      <c r="K63" s="294"/>
      <c r="M63" s="117"/>
      <c r="N63" s="116"/>
      <c r="O63" s="116"/>
      <c r="P63" s="116"/>
      <c r="Q63" s="116"/>
      <c r="R63" s="116"/>
      <c r="S63" s="116"/>
      <c r="T63" s="116"/>
      <c r="U63" s="116"/>
      <c r="V63" s="116"/>
      <c r="W63" s="116"/>
    </row>
    <row r="64" spans="2:23" ht="16.149999999999999" customHeight="1" x14ac:dyDescent="0.35">
      <c r="B64" s="292"/>
      <c r="C64" s="293"/>
      <c r="D64" s="293"/>
      <c r="E64" s="293"/>
      <c r="F64" s="293"/>
      <c r="G64" s="293"/>
      <c r="H64" s="293"/>
      <c r="I64" s="293"/>
      <c r="J64" s="293"/>
      <c r="K64" s="295"/>
      <c r="M64" s="117"/>
      <c r="N64" s="117"/>
      <c r="O64" s="117"/>
      <c r="P64" s="117"/>
      <c r="Q64" s="117"/>
      <c r="R64" s="117"/>
      <c r="S64" s="117"/>
      <c r="T64" s="117"/>
      <c r="U64" s="117"/>
      <c r="V64" s="117"/>
      <c r="W64" s="117"/>
    </row>
    <row r="65" spans="2:23" ht="16.149999999999999" customHeight="1" x14ac:dyDescent="0.35">
      <c r="B65" s="289"/>
      <c r="C65" s="288" t="s">
        <v>21</v>
      </c>
      <c r="D65" s="112"/>
      <c r="E65" s="645"/>
      <c r="F65" s="646"/>
      <c r="G65" s="646"/>
      <c r="H65" s="646"/>
      <c r="I65" s="646"/>
      <c r="J65" s="647"/>
      <c r="K65" s="111"/>
      <c r="M65" s="640"/>
      <c r="N65" s="641"/>
      <c r="O65" s="641"/>
      <c r="P65" s="641"/>
      <c r="Q65" s="641"/>
      <c r="R65" s="641"/>
      <c r="S65" s="641"/>
      <c r="T65" s="641"/>
      <c r="U65" s="641"/>
      <c r="V65" s="641"/>
      <c r="W65" s="641"/>
    </row>
    <row r="66" spans="2:23" ht="16.149999999999999" customHeight="1" x14ac:dyDescent="0.35">
      <c r="B66" s="108"/>
      <c r="C66" s="112"/>
      <c r="D66" s="112"/>
      <c r="E66" s="113"/>
      <c r="F66" s="112"/>
      <c r="G66" s="112"/>
      <c r="H66" s="112"/>
      <c r="I66" s="112"/>
      <c r="J66" s="112"/>
      <c r="K66" s="111"/>
      <c r="M66" s="117"/>
      <c r="N66" s="117"/>
      <c r="O66" s="117"/>
      <c r="P66" s="117"/>
      <c r="Q66" s="117"/>
      <c r="R66" s="117"/>
      <c r="S66" s="117"/>
      <c r="T66" s="117"/>
      <c r="U66" s="117"/>
      <c r="V66" s="117"/>
      <c r="W66" s="117"/>
    </row>
    <row r="67" spans="2:23" ht="16.149999999999999" customHeight="1" x14ac:dyDescent="0.35">
      <c r="B67" s="108"/>
      <c r="C67" s="112"/>
      <c r="D67" s="112"/>
      <c r="E67" s="113"/>
      <c r="F67" s="112"/>
      <c r="G67" s="112"/>
      <c r="H67" s="112" t="str">
        <f>"500 merkkiä ("&amp;TEXT(LEN(E68),"0")&amp;" käytetty)"</f>
        <v>500 merkkiä (0 käytetty)</v>
      </c>
      <c r="I67" s="112"/>
      <c r="J67" s="112"/>
      <c r="K67" s="111"/>
      <c r="M67" s="117"/>
      <c r="N67" s="117"/>
      <c r="O67" s="117"/>
      <c r="P67" s="117"/>
      <c r="Q67" s="117"/>
      <c r="R67" s="117"/>
      <c r="S67" s="117"/>
      <c r="T67" s="117"/>
      <c r="U67" s="117"/>
      <c r="V67" s="117"/>
      <c r="W67" s="117"/>
    </row>
    <row r="68" spans="2:23" ht="113.15" customHeight="1" x14ac:dyDescent="0.35">
      <c r="B68" s="108"/>
      <c r="C68" s="642" t="s">
        <v>22</v>
      </c>
      <c r="D68" s="643"/>
      <c r="E68" s="644"/>
      <c r="F68" s="644"/>
      <c r="G68" s="644"/>
      <c r="H68" s="644"/>
      <c r="I68" s="644"/>
      <c r="J68" s="644"/>
      <c r="K68" s="294"/>
      <c r="M68" s="640"/>
      <c r="N68" s="641"/>
      <c r="O68" s="641"/>
      <c r="P68" s="641"/>
      <c r="Q68" s="641"/>
      <c r="R68" s="641"/>
      <c r="S68" s="641"/>
      <c r="T68" s="641"/>
      <c r="U68" s="641"/>
      <c r="V68" s="641"/>
      <c r="W68" s="641"/>
    </row>
    <row r="69" spans="2:23" ht="16.149999999999999" customHeight="1" x14ac:dyDescent="0.35">
      <c r="B69" s="290"/>
      <c r="C69" s="264"/>
      <c r="D69" s="264"/>
      <c r="E69" s="112"/>
      <c r="F69" s="112"/>
      <c r="G69" s="112"/>
      <c r="H69" s="112"/>
      <c r="I69" s="112"/>
      <c r="J69" s="112"/>
      <c r="K69" s="294"/>
      <c r="M69" s="117"/>
      <c r="N69" s="116"/>
      <c r="O69" s="116"/>
      <c r="P69" s="116"/>
      <c r="Q69" s="116"/>
      <c r="R69" s="116"/>
      <c r="S69" s="116"/>
      <c r="T69" s="116"/>
      <c r="U69" s="116"/>
      <c r="V69" s="116"/>
      <c r="W69" s="116"/>
    </row>
    <row r="70" spans="2:23" ht="16.149999999999999" customHeight="1" x14ac:dyDescent="0.35">
      <c r="B70" s="292"/>
      <c r="C70" s="293"/>
      <c r="D70" s="293"/>
      <c r="E70" s="293"/>
      <c r="F70" s="293"/>
      <c r="G70" s="293"/>
      <c r="H70" s="293"/>
      <c r="I70" s="293"/>
      <c r="J70" s="293"/>
      <c r="K70" s="295"/>
      <c r="M70" s="117"/>
      <c r="N70" s="117"/>
      <c r="O70" s="117"/>
      <c r="P70" s="117"/>
      <c r="Q70" s="117"/>
      <c r="R70" s="117"/>
      <c r="S70" s="117"/>
      <c r="T70" s="117"/>
      <c r="U70" s="117"/>
      <c r="V70" s="117"/>
      <c r="W70" s="117"/>
    </row>
    <row r="71" spans="2:23" ht="16.149999999999999" customHeight="1" x14ac:dyDescent="0.35">
      <c r="B71" s="289"/>
      <c r="C71" s="288" t="s">
        <v>21</v>
      </c>
      <c r="D71" s="112"/>
      <c r="E71" s="645"/>
      <c r="F71" s="646"/>
      <c r="G71" s="646"/>
      <c r="H71" s="646"/>
      <c r="I71" s="646"/>
      <c r="J71" s="647"/>
      <c r="K71" s="111"/>
      <c r="M71" s="640"/>
      <c r="N71" s="641"/>
      <c r="O71" s="641"/>
      <c r="P71" s="641"/>
      <c r="Q71" s="641"/>
      <c r="R71" s="641"/>
      <c r="S71" s="641"/>
      <c r="T71" s="641"/>
      <c r="U71" s="641"/>
      <c r="V71" s="641"/>
      <c r="W71" s="641"/>
    </row>
    <row r="72" spans="2:23" ht="16.149999999999999" customHeight="1" x14ac:dyDescent="0.35">
      <c r="B72" s="108"/>
      <c r="C72" s="112"/>
      <c r="D72" s="112"/>
      <c r="E72" s="113"/>
      <c r="F72" s="112"/>
      <c r="G72" s="112"/>
      <c r="H72" s="112"/>
      <c r="I72" s="112"/>
      <c r="J72" s="112"/>
      <c r="K72" s="111"/>
      <c r="M72" s="117"/>
      <c r="N72" s="117"/>
      <c r="O72" s="117"/>
      <c r="P72" s="117"/>
      <c r="Q72" s="117"/>
      <c r="R72" s="117"/>
      <c r="S72" s="117"/>
      <c r="T72" s="117"/>
      <c r="U72" s="117"/>
      <c r="V72" s="117"/>
      <c r="W72" s="117"/>
    </row>
    <row r="73" spans="2:23" ht="16.149999999999999" customHeight="1" x14ac:dyDescent="0.35">
      <c r="B73" s="108"/>
      <c r="C73" s="112"/>
      <c r="D73" s="112"/>
      <c r="E73" s="113"/>
      <c r="F73" s="112"/>
      <c r="G73" s="112"/>
      <c r="H73" s="112" t="str">
        <f>"500 merkkiä ("&amp;TEXT(LEN(E74),"0")&amp;" käytetty)"</f>
        <v>500 merkkiä (0 käytetty)</v>
      </c>
      <c r="I73" s="112"/>
      <c r="J73" s="112"/>
      <c r="K73" s="111"/>
      <c r="M73" s="117"/>
      <c r="N73" s="117"/>
      <c r="O73" s="117"/>
      <c r="P73" s="117"/>
      <c r="Q73" s="117"/>
      <c r="R73" s="117"/>
      <c r="S73" s="117"/>
      <c r="T73" s="117"/>
      <c r="U73" s="117"/>
      <c r="V73" s="117"/>
      <c r="W73" s="117"/>
    </row>
    <row r="74" spans="2:23" ht="113.15" customHeight="1" x14ac:dyDescent="0.35">
      <c r="B74" s="108"/>
      <c r="C74" s="642" t="s">
        <v>22</v>
      </c>
      <c r="D74" s="643"/>
      <c r="E74" s="644"/>
      <c r="F74" s="644"/>
      <c r="G74" s="644"/>
      <c r="H74" s="644"/>
      <c r="I74" s="644"/>
      <c r="J74" s="644"/>
      <c r="K74" s="294"/>
      <c r="M74" s="640"/>
      <c r="N74" s="641"/>
      <c r="O74" s="641"/>
      <c r="P74" s="641"/>
      <c r="Q74" s="641"/>
      <c r="R74" s="641"/>
      <c r="S74" s="641"/>
      <c r="T74" s="641"/>
      <c r="U74" s="641"/>
      <c r="V74" s="641"/>
      <c r="W74" s="641"/>
    </row>
    <row r="75" spans="2:23" ht="16.149999999999999" customHeight="1" x14ac:dyDescent="0.35">
      <c r="B75" s="291"/>
      <c r="C75" s="119"/>
      <c r="D75" s="119"/>
      <c r="E75" s="119"/>
      <c r="F75" s="119"/>
      <c r="G75" s="119"/>
      <c r="H75" s="119"/>
      <c r="I75" s="119"/>
      <c r="J75" s="119"/>
      <c r="K75" s="296"/>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 ref="C74:D74"/>
    <mergeCell ref="E74:J74"/>
    <mergeCell ref="M74:W74"/>
    <mergeCell ref="E65:J65"/>
    <mergeCell ref="M65:W65"/>
    <mergeCell ref="C68:D68"/>
    <mergeCell ref="E68:J68"/>
    <mergeCell ref="M68:W68"/>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50:W50"/>
    <mergeCell ref="M26:W26"/>
    <mergeCell ref="M32:W32"/>
    <mergeCell ref="M29:W29"/>
    <mergeCell ref="M35:W35"/>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Aloita tästä'!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rowBreaks count="1" manualBreakCount="1">
    <brk id="40" min="1"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topLeftCell="A3" zoomScaleNormal="100" workbookViewId="0">
      <selection activeCell="F4" sqref="F4:H4"/>
    </sheetView>
  </sheetViews>
  <sheetFormatPr defaultColWidth="8.765625" defaultRowHeight="15.5" x14ac:dyDescent="0.35"/>
  <cols>
    <col min="1" max="1" width="3.765625" style="16" customWidth="1"/>
    <col min="2" max="2" width="22.53515625" style="120" customWidth="1"/>
    <col min="3" max="3" width="73.765625" style="16" customWidth="1"/>
    <col min="4" max="4" width="2.07421875" style="16" customWidth="1"/>
    <col min="5" max="16384" width="8.765625" style="16"/>
  </cols>
  <sheetData>
    <row r="1" spans="1:10" ht="16.149999999999999" customHeight="1" x14ac:dyDescent="0.35">
      <c r="A1" s="10" t="s">
        <v>298</v>
      </c>
    </row>
    <row r="2" spans="1:10" ht="52.9" customHeight="1" x14ac:dyDescent="0.35">
      <c r="B2" s="621" t="s">
        <v>512</v>
      </c>
      <c r="C2" s="621"/>
      <c r="D2" s="621"/>
    </row>
    <row r="3" spans="1:10" ht="16.149999999999999" customHeight="1" x14ac:dyDescent="0.35">
      <c r="B3" s="121"/>
    </row>
    <row r="4" spans="1:10" ht="16.149999999999999" customHeight="1" x14ac:dyDescent="0.35">
      <c r="B4" s="122" t="s">
        <v>377</v>
      </c>
      <c r="C4" s="123"/>
      <c r="D4" s="124"/>
      <c r="F4" s="530" t="s">
        <v>75</v>
      </c>
      <c r="G4" s="531"/>
      <c r="H4" s="532"/>
    </row>
    <row r="5" spans="1:10" ht="16.149999999999999" customHeight="1" x14ac:dyDescent="0.35">
      <c r="B5" s="125"/>
      <c r="C5" s="22"/>
      <c r="D5" s="23"/>
    </row>
    <row r="6" spans="1:10" ht="16.149999999999999" customHeight="1" x14ac:dyDescent="0.35">
      <c r="B6" s="126"/>
      <c r="C6" s="127" t="s">
        <v>378</v>
      </c>
      <c r="D6" s="23"/>
      <c r="E6" s="97"/>
      <c r="F6" s="652"/>
      <c r="G6" s="652"/>
      <c r="H6" s="652"/>
      <c r="I6" s="652"/>
      <c r="J6" s="652"/>
    </row>
    <row r="7" spans="1:10" ht="16.149999999999999" customHeight="1" x14ac:dyDescent="0.35">
      <c r="B7" s="84" t="s">
        <v>374</v>
      </c>
      <c r="C7" s="365"/>
      <c r="D7" s="23"/>
      <c r="F7" s="652"/>
      <c r="G7" s="652"/>
      <c r="H7" s="652"/>
      <c r="I7" s="652"/>
      <c r="J7" s="652"/>
    </row>
    <row r="8" spans="1:10" ht="16.149999999999999" customHeight="1" x14ac:dyDescent="0.35">
      <c r="B8" s="84"/>
      <c r="C8" s="22"/>
      <c r="D8" s="23"/>
      <c r="F8" s="652"/>
      <c r="G8" s="652"/>
      <c r="H8" s="652"/>
      <c r="I8" s="652"/>
      <c r="J8" s="652"/>
    </row>
    <row r="9" spans="1:10" ht="16.149999999999999" customHeight="1" x14ac:dyDescent="0.35">
      <c r="B9" s="84" t="s">
        <v>375</v>
      </c>
      <c r="C9" s="365"/>
      <c r="D9" s="23"/>
      <c r="F9" s="652"/>
      <c r="G9" s="652"/>
      <c r="H9" s="652"/>
      <c r="I9" s="652"/>
      <c r="J9" s="652"/>
    </row>
    <row r="10" spans="1:10" ht="16.149999999999999" customHeight="1" x14ac:dyDescent="0.35">
      <c r="B10" s="126"/>
      <c r="C10" s="22"/>
      <c r="D10" s="23"/>
      <c r="F10" s="652"/>
      <c r="G10" s="652"/>
      <c r="H10" s="652"/>
      <c r="I10" s="652"/>
      <c r="J10" s="652"/>
    </row>
    <row r="11" spans="1:10" ht="16.149999999999999" customHeight="1" x14ac:dyDescent="0.35">
      <c r="B11" s="21" t="s">
        <v>376</v>
      </c>
      <c r="C11" s="370"/>
      <c r="D11" s="23"/>
      <c r="F11" s="652"/>
      <c r="G11" s="652"/>
      <c r="H11" s="652"/>
      <c r="I11" s="652"/>
      <c r="J11" s="652"/>
    </row>
    <row r="12" spans="1:10" ht="16.149999999999999" customHeight="1" x14ac:dyDescent="0.35">
      <c r="B12" s="228"/>
      <c r="C12" s="128"/>
      <c r="D12" s="129"/>
      <c r="F12" s="652"/>
      <c r="G12" s="652"/>
      <c r="H12" s="652"/>
      <c r="I12" s="652"/>
      <c r="J12" s="652"/>
    </row>
    <row r="13" spans="1:10" ht="16.149999999999999" customHeight="1" x14ac:dyDescent="0.35">
      <c r="B13" s="16"/>
    </row>
    <row r="14" spans="1:10" ht="16.149999999999999" customHeight="1" x14ac:dyDescent="0.35">
      <c r="B14" s="16"/>
    </row>
    <row r="15" spans="1:10" ht="16.149999999999999" customHeight="1" x14ac:dyDescent="0.35">
      <c r="B15" s="16"/>
    </row>
    <row r="16" spans="1:10" ht="16.149999999999999" customHeight="1" x14ac:dyDescent="0.35">
      <c r="B16" s="16"/>
    </row>
    <row r="17" spans="2:2" ht="16.149999999999999" customHeight="1" x14ac:dyDescent="0.35">
      <c r="B17" s="16"/>
    </row>
    <row r="18" spans="2:2" ht="16.149999999999999" customHeight="1" x14ac:dyDescent="0.35">
      <c r="B18" s="16"/>
    </row>
  </sheetData>
  <sheetProtection sheet="1" selectLockedCells="1"/>
  <mergeCells count="3">
    <mergeCell ref="F4:H4"/>
    <mergeCell ref="F6:J12"/>
    <mergeCell ref="B2:D2"/>
  </mergeCells>
  <hyperlinks>
    <hyperlink ref="F4:H4" location="'Aloita tästä'!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133350</xdr:rowOff>
                  </from>
                  <to>
                    <xdr:col>1</xdr:col>
                    <xdr:colOff>304800</xdr:colOff>
                    <xdr:row>143</xdr:row>
                    <xdr:rowOff>171450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133350</xdr:rowOff>
                  </from>
                  <to>
                    <xdr:col>1</xdr:col>
                    <xdr:colOff>304800</xdr:colOff>
                    <xdr:row>144</xdr:row>
                    <xdr:rowOff>171450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133350</xdr:rowOff>
                  </from>
                  <to>
                    <xdr:col>1</xdr:col>
                    <xdr:colOff>323850</xdr:colOff>
                    <xdr:row>148</xdr:row>
                    <xdr:rowOff>171450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133350</xdr:rowOff>
                  </from>
                  <to>
                    <xdr:col>1</xdr:col>
                    <xdr:colOff>304800</xdr:colOff>
                    <xdr:row>146</xdr:row>
                    <xdr:rowOff>171450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133350</xdr:rowOff>
                  </from>
                  <to>
                    <xdr:col>1</xdr:col>
                    <xdr:colOff>323850</xdr:colOff>
                    <xdr:row>149</xdr:row>
                    <xdr:rowOff>171450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133350</xdr:rowOff>
                  </from>
                  <to>
                    <xdr:col>1</xdr:col>
                    <xdr:colOff>323850</xdr:colOff>
                    <xdr:row>153</xdr:row>
                    <xdr:rowOff>171450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133350</xdr:rowOff>
                  </from>
                  <to>
                    <xdr:col>1</xdr:col>
                    <xdr:colOff>323850</xdr:colOff>
                    <xdr:row>152</xdr:row>
                    <xdr:rowOff>171450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133350</xdr:rowOff>
                  </from>
                  <to>
                    <xdr:col>1</xdr:col>
                    <xdr:colOff>323850</xdr:colOff>
                    <xdr:row>145</xdr:row>
                    <xdr:rowOff>152400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133350</xdr:rowOff>
                  </from>
                  <to>
                    <xdr:col>1</xdr:col>
                    <xdr:colOff>323850</xdr:colOff>
                    <xdr:row>151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'Metatiedot (piiloon)'!$Q$3:$Q$16</xm:f>
          </x14:formula1>
          <xm:sqref>C9</xm:sqref>
        </x14:dataValidation>
        <x14:dataValidation type="list" allowBlank="1" showInputMessage="1" showErrorMessage="1" xr:uid="{00000000-0002-0000-0800-000001000000}">
          <x14:formula1>
            <xm:f>'Metatiedot (piiloon)'!$P$3:$P$39</xm:f>
          </x14:formula1>
          <xm:sqref>C7</xm:sqref>
        </x14:dataValidation>
        <x14:dataValidation type="list" allowBlank="1" showInputMessage="1" showErrorMessage="1" xr:uid="{00000000-0002-0000-0800-000002000000}">
          <x14:formula1>
            <xm:f>'Metatiedot (piiloon)'!$W$3:$W$7</xm:f>
          </x14:formula1>
          <xm:sqref>C11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2.xml><?xml version="1.0" encoding="utf-8"?>
<ds:datastoreItem xmlns:ds="http://schemas.openxmlformats.org/officeDocument/2006/customXml" ds:itemID="{24BE28E5-F8FE-48BC-9694-83677F748D33}">
  <ds:schemaRefs>
    <ds:schemaRef ds:uri="http://purl.org/dc/terms/"/>
    <ds:schemaRef ds:uri="5224deaa-2345-49c6-a04a-fb3245061de6"/>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22</vt:i4>
      </vt:variant>
      <vt:variant>
        <vt:lpstr>Nimetyt alueet</vt:lpstr>
      </vt:variant>
      <vt:variant>
        <vt:i4>21</vt:i4>
      </vt:variant>
    </vt:vector>
  </HeadingPairs>
  <TitlesOfParts>
    <vt:vector size="43" baseType="lpstr">
      <vt:lpstr>Aloita tästä</vt:lpstr>
      <vt:lpstr>Metatiedot (piiloon)</vt:lpstr>
      <vt:lpstr>Hakijan tiedot</vt:lpstr>
      <vt:lpstr>3v EU-rahoitus</vt:lpstr>
      <vt:lpstr>Siirron saajat</vt:lpstr>
      <vt:lpstr>Yhteistyötahot</vt:lpstr>
      <vt:lpstr>Suunnitelma</vt:lpstr>
      <vt:lpstr>Aikataulu</vt:lpstr>
      <vt:lpstr>Toimien tyypit ja teemat</vt:lpstr>
      <vt:lpstr>Indikaattorit ET 1</vt:lpstr>
      <vt:lpstr>Indikaattorit ET 2</vt:lpstr>
      <vt:lpstr>Indikaattorit ET 3</vt:lpstr>
      <vt:lpstr>Horisont. periaatteet</vt:lpstr>
      <vt:lpstr>Budjetin perustiedot</vt:lpstr>
      <vt:lpstr>Palkkakust. yksikkökustannukset</vt:lpstr>
      <vt:lpstr>Tosiasiallinen palkkakust.</vt:lpstr>
      <vt:lpstr>Muut henkilöstökustannukset</vt:lpstr>
      <vt:lpstr>Hankkeen kustannukset</vt:lpstr>
      <vt:lpstr>Rahoitus</vt:lpstr>
      <vt:lpstr>EU-rahoitusosuus</vt:lpstr>
      <vt:lpstr>Ennakot</vt:lpstr>
      <vt:lpstr>Allekirjoitus</vt:lpstr>
      <vt:lpstr>'3v EU-rahoitus'!Tulostusalue</vt:lpstr>
      <vt:lpstr>Aikataulu!Tulostusalue</vt:lpstr>
      <vt:lpstr>Allekirjoitus!Tulostusalue</vt:lpstr>
      <vt:lpstr>'Aloita tästä'!Tulostusalue</vt:lpstr>
      <vt:lpstr>'Budjetin perustiedot'!Tulostusalue</vt:lpstr>
      <vt:lpstr>Ennakot!Tulostusalue</vt:lpstr>
      <vt:lpstr>'EU-rahoitusosuus'!Tulostusalue</vt:lpstr>
      <vt:lpstr>'Hakijan tiedot'!Tulostusalue</vt:lpstr>
      <vt:lpstr>'Hankkeen kustannukset'!Tulostusalue</vt:lpstr>
      <vt:lpstr>'Horisont. periaatteet'!Tulostusalue</vt:lpstr>
      <vt:lpstr>'Indikaattorit ET 1'!Tulostusalue</vt:lpstr>
      <vt:lpstr>'Indikaattorit ET 2'!Tulostusalue</vt:lpstr>
      <vt:lpstr>'Indikaattorit ET 3'!Tulostusalue</vt:lpstr>
      <vt:lpstr>'Muut henkilöstökustannukset'!Tulostusalue</vt:lpstr>
      <vt:lpstr>'Palkkakust. yksikkökustannukset'!Tulostusalue</vt:lpstr>
      <vt:lpstr>Rahoitus!Tulostusalue</vt:lpstr>
      <vt:lpstr>'Siirron saajat'!Tulostusalue</vt:lpstr>
      <vt:lpstr>Suunnitelma!Tulostusalue</vt:lpstr>
      <vt:lpstr>'Toimien tyypit ja teemat'!Tulostusalue</vt:lpstr>
      <vt:lpstr>'Tosiasiallinen palkkakust.'!Tulostusalue</vt:lpstr>
      <vt:lpstr>Yhteistyötahot!Tulostusalue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2023-02-14T14:23:53Z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