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drawings/drawing7.xml" ContentType="application/vnd.openxmlformats-officedocument.drawing+xml"/>
  <Override PartName="/xl/ctrlProps/ctrlProp34.xml" ContentType="application/vnd.ms-excel.controlproperties+xml"/>
  <Override PartName="/xl/drawings/drawing8.xml" ContentType="application/vnd.openxmlformats-officedocument.drawing+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ctrlProps/ctrlProp201.xml" ContentType="application/vnd.ms-excel.controlproperties+xml"/>
  <Override PartName="/xl/drawings/drawing11.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8B1F661B-6C55-44F0-A713-2F543544EF5E}" xr6:coauthVersionLast="36" xr6:coauthVersionMax="36" xr10:uidLastSave="{00000000-0000-0000-0000-000000000000}"/>
  <bookViews>
    <workbookView xWindow="0" yWindow="0" windowWidth="28800" windowHeight="11330" tabRatio="825" xr2:uid="{00000000-000D-0000-FFFF-FFFF00000000}"/>
  </bookViews>
  <sheets>
    <sheet name="Aloita tästä" sheetId="80" r:id="rId1"/>
    <sheet name="Metatiedot (piiloon)" sheetId="86" state="hidden" r:id="rId2"/>
    <sheet name="Hakijan tiedot" sheetId="1" r:id="rId3"/>
    <sheet name="3v EU-rahoitus" sheetId="99" r:id="rId4"/>
    <sheet name="Siirron saajat" sheetId="100" r:id="rId5"/>
    <sheet name="Yhteistyötahot" sheetId="101" r:id="rId6"/>
    <sheet name="Aikataulu" sheetId="4" r:id="rId7"/>
    <sheet name="Suunnitelma" sheetId="2" r:id="rId8"/>
    <sheet name="Toimien tyypit ja teemat" sheetId="90" r:id="rId9"/>
    <sheet name="Indikaattorit ET 1" sheetId="120" r:id="rId10"/>
    <sheet name="Indikaattorit ET 2" sheetId="121" r:id="rId11"/>
    <sheet name="Indikaattorit ET 3" sheetId="126" r:id="rId12"/>
    <sheet name="Horisont. periaatteet" sheetId="119" r:id="rId13"/>
    <sheet name="Hankinta" sheetId="111" r:id="rId14"/>
    <sheet name="Budjetin perustiedot" sheetId="123" r:id="rId15"/>
    <sheet name="Ostopalvelut" sheetId="96" r:id="rId16"/>
    <sheet name="Käyttö- ja kiinteä omaisuus" sheetId="85" r:id="rId17"/>
    <sheet name="Muut hankekustannukset" sheetId="97" r:id="rId18"/>
    <sheet name="Hankkeen kustannukset" sheetId="25" r:id="rId19"/>
    <sheet name="Rahoitus" sheetId="109" r:id="rId20"/>
    <sheet name="EU-rahoitusosuus" sheetId="110" r:id="rId21"/>
    <sheet name="Ennakot" sheetId="26" r:id="rId22"/>
    <sheet name="Allekirjoitus" sheetId="125" r:id="rId23"/>
  </sheets>
  <definedNames>
    <definedName name="_xlnm.Print_Area" localSheetId="3">'3v EU-rahoitus'!$B$6:$F$34</definedName>
    <definedName name="_xlnm.Print_Area" localSheetId="6">Aikataulu!$B$2:$K$75</definedName>
    <definedName name="_xlnm.Print_Area" localSheetId="22">Allekirjoitus!$B$7:$K$55</definedName>
    <definedName name="_xlnm.Print_Area" localSheetId="0">'Aloita tästä'!$B$1:$K$31</definedName>
    <definedName name="_xlnm.Print_Area" localSheetId="14">'Budjetin perustiedot'!$B$4:$C$11</definedName>
    <definedName name="_xlnm.Print_Area" localSheetId="21">Ennakot!$B$3:$D$10</definedName>
    <definedName name="_xlnm.Print_Area" localSheetId="20">'EU-rahoitusosuus'!$B$2:$E$27</definedName>
    <definedName name="_xlnm.Print_Area" localSheetId="2">'Hakijan tiedot'!$B$1:$J$123</definedName>
    <definedName name="_xlnm.Print_Area" localSheetId="13">Hankinta!$B$3:$K$201</definedName>
    <definedName name="_xlnm.Print_Area" localSheetId="18">'Hankkeen kustannukset'!$B$2:$D$25</definedName>
    <definedName name="_xlnm.Print_Area" localSheetId="12">'Horisont. periaatteet'!$B$3:$L$35</definedName>
    <definedName name="_xlnm.Print_Area" localSheetId="9">'Indikaattorit ET 1'!$B$1:$P$42</definedName>
    <definedName name="_xlnm.Print_Area" localSheetId="10">'Indikaattorit ET 2'!$B$1:$P$50</definedName>
    <definedName name="_xlnm.Print_Area" localSheetId="11">'Indikaattorit ET 3'!$B$1:$P$54</definedName>
    <definedName name="_xlnm.Print_Area" localSheetId="16">'Käyttö- ja kiinteä omaisuus'!$B$2:$F$23</definedName>
    <definedName name="_xlnm.Print_Area" localSheetId="17">'Muut hankekustannukset'!$B$2:$E$9</definedName>
    <definedName name="_xlnm.Print_Area" localSheetId="15">Ostopalvelut!$B$2:$E$22</definedName>
    <definedName name="_xlnm.Print_Area" localSheetId="19">Rahoitus!$G$4:$J$45</definedName>
    <definedName name="_xlnm.Print_Area" localSheetId="4">'Siirron saajat'!$B$5:$K$104</definedName>
    <definedName name="_xlnm.Print_Area" localSheetId="7">Suunnitelma!$B$2:$L$93</definedName>
    <definedName name="_xlnm.Print_Area" localSheetId="8">'Toimien tyypit ja teemat'!$B$4:$D$12</definedName>
    <definedName name="_xlnm.Print_Area" localSheetId="5">Yhteistyötahot!$B$5:$K$91</definedName>
    <definedName name="Z_4B7031FE_A209_4425_A537_9C5805C2F335_.wvu.PrintArea" localSheetId="2" hidden="1">'Hakijan tiedot'!$B$2:$K$128</definedName>
    <definedName name="Z_4B7031FE_A209_4425_A537_9C5805C2F335_.wvu.PrintArea" localSheetId="9" hidden="1">'Indikaattorit ET 1'!$D$1:$M$26</definedName>
    <definedName name="Z_4B7031FE_A209_4425_A537_9C5805C2F335_.wvu.PrintArea" localSheetId="10" hidden="1">'Indikaattorit ET 2'!$D$1:$M$21</definedName>
    <definedName name="Z_4B7031FE_A209_4425_A537_9C5805C2F335_.wvu.PrintArea" localSheetId="11" hidden="1">'Indikaattorit ET 3'!$D$1:$M$22</definedName>
    <definedName name="Z_4B7031FE_A209_4425_A537_9C5805C2F335_.wvu.PrintArea" localSheetId="7" hidden="1">Suunnitelma!$C$2:$M$93</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L50" i="126" l="1"/>
  <c r="H7" i="109" l="1"/>
  <c r="D7" i="25"/>
  <c r="D6" i="25"/>
  <c r="C10" i="123" l="1"/>
  <c r="J71" i="2" l="1"/>
  <c r="J68" i="2"/>
  <c r="J66" i="2"/>
  <c r="J63" i="2"/>
  <c r="L46" i="121" l="1"/>
  <c r="L37" i="120"/>
  <c r="J33" i="119" l="1"/>
  <c r="J26" i="119"/>
  <c r="J22" i="119"/>
  <c r="J31" i="2" l="1"/>
  <c r="J28" i="2"/>
  <c r="I187" i="111" l="1"/>
  <c r="I184" i="111"/>
  <c r="I147" i="111"/>
  <c r="I144" i="111"/>
  <c r="I107" i="111"/>
  <c r="I104" i="111"/>
  <c r="I67" i="111"/>
  <c r="I64" i="111"/>
  <c r="I27" i="111"/>
  <c r="I24" i="111"/>
  <c r="J76" i="2" l="1"/>
  <c r="I102" i="100" l="1"/>
  <c r="I95" i="100"/>
  <c r="I88" i="100"/>
  <c r="I81" i="100"/>
  <c r="I74" i="100"/>
  <c r="I67" i="100"/>
  <c r="I60" i="100"/>
  <c r="I53" i="100"/>
  <c r="I46" i="100"/>
  <c r="I39" i="100"/>
  <c r="I32" i="100"/>
  <c r="I25" i="100"/>
  <c r="I18" i="100"/>
  <c r="I89" i="101"/>
  <c r="I83" i="101"/>
  <c r="I77" i="101"/>
  <c r="I71" i="101"/>
  <c r="I65" i="101"/>
  <c r="I59" i="101"/>
  <c r="I53" i="101"/>
  <c r="I47" i="101"/>
  <c r="I44" i="101"/>
  <c r="I41" i="101"/>
  <c r="I35" i="101"/>
  <c r="I29" i="101"/>
  <c r="I23" i="101"/>
  <c r="I17" i="101"/>
  <c r="J32" i="109" l="1"/>
  <c r="C9" i="26" l="1"/>
  <c r="C26" i="110"/>
  <c r="H44" i="109"/>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C8" i="97"/>
  <c r="C22" i="85"/>
  <c r="C21" i="96"/>
  <c r="J81" i="2"/>
  <c r="J86" i="2"/>
  <c r="J91" i="2"/>
  <c r="I48" i="2" l="1"/>
  <c r="J61" i="2"/>
  <c r="J58" i="2"/>
  <c r="J53" i="2"/>
  <c r="J41" i="2"/>
  <c r="J24" i="2"/>
  <c r="I11" i="100"/>
  <c r="H73" i="4" l="1"/>
  <c r="H67" i="4"/>
  <c r="H61" i="4"/>
  <c r="H55" i="4"/>
  <c r="H49" i="4"/>
  <c r="H43" i="4"/>
  <c r="H37" i="4"/>
  <c r="H31" i="4"/>
  <c r="H25" i="4"/>
  <c r="H13" i="4"/>
  <c r="H19" i="4"/>
  <c r="H7" i="4"/>
  <c r="I11" i="101"/>
  <c r="E2" i="97" l="1"/>
  <c r="D8" i="25" s="1"/>
  <c r="D5" i="25" s="1"/>
  <c r="D9" i="25" s="1"/>
  <c r="D4" i="25" s="1"/>
  <c r="H4" i="109" s="1"/>
  <c r="D5" i="26"/>
  <c r="B41" i="1"/>
  <c r="B123" i="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E2" i="96" l="1"/>
  <c r="F2" i="85" l="1"/>
  <c r="I11" i="109" l="1"/>
  <c r="C25" i="25" l="1"/>
  <c r="I16" i="109"/>
  <c r="D4" i="110" s="1"/>
  <c r="E9" i="110" l="1"/>
  <c r="C8" i="26"/>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21EF47A9-F35C-4554-BBF8-5762FA08F875}">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<sst xmlns="http://schemas.openxmlformats.org/spreadsheetml/2006/main" count="798" uniqueCount="509">
  <si>
    <t>Uusi hakemus</t>
  </si>
  <si>
    <t>Hakija</t>
  </si>
  <si>
    <t>Kyllä</t>
  </si>
  <si>
    <t>Ei</t>
  </si>
  <si>
    <t>Muu EU-rahoitus</t>
  </si>
  <si>
    <t>Rahoituslähde/ohjelma:</t>
  </si>
  <si>
    <t xml:space="preserve">Rahoituksen määrä: </t>
  </si>
  <si>
    <t>Hakijaorganisaation nimi:</t>
  </si>
  <si>
    <t>Hakijaorganisaation nimi englanniksi:</t>
  </si>
  <si>
    <t>Yhteistyötahot</t>
  </si>
  <si>
    <t>Ohjausryhmä</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</si>
  <si>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</si>
  <si>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</si>
  <si>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</si>
  <si>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</si>
  <si>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</si>
  <si>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Hankkeen nimi englanniksi</t>
  </si>
  <si>
    <t>AIKATAULU</t>
  </si>
  <si>
    <t>Jakso</t>
  </si>
  <si>
    <t>Jakson aikana toteutettavat toiminnot</t>
  </si>
  <si>
    <t>Hankinnan kohde</t>
  </si>
  <si>
    <t>Hankintayksikkö</t>
  </si>
  <si>
    <t>Onko hankinnasta valitettu markkinaoikeuteen?</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</si>
  <si>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</si>
  <si>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</si>
  <si>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</si>
  <si>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</si>
  <si>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</si>
  <si>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</si>
  <si>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</si>
  <si>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</si>
  <si>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</si>
  <si>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</si>
  <si>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</si>
  <si>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</si>
  <si>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</si>
  <si>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</si>
  <si>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</si>
  <si>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Mikä taho hankkii edellisessä kohdassa kuvatun laitteen, palvelun, rakennuksen tms.?</t>
  </si>
  <si>
    <t>Jos hankinnasta on valitettu markkinaoikeuteen, anna tässä valituksen päivämäärä ja tieto asian käsittelytilanteesta markkinaoikeudessa.</t>
  </si>
  <si>
    <t xml:space="preserve">Hakemukseen on liitettävä seuraavat asiakirjat: </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</si>
  <si>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</si>
  <si>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</si>
  <si>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</si>
  <si>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</si>
  <si>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</si>
  <si>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</si>
  <si>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</si>
  <si>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</si>
  <si>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</si>
  <si>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Lisätietoja:</t>
  </si>
  <si>
    <t>Valitse</t>
  </si>
  <si>
    <t>Sisältävätkö hankkeen kustannukset arvonlisäveroa?</t>
  </si>
  <si>
    <t>EU-rahoitusosuus %</t>
  </si>
  <si>
    <t>Palkan peruste</t>
  </si>
  <si>
    <t>Euroa</t>
  </si>
  <si>
    <t>YHTEENSÄ</t>
  </si>
  <si>
    <t>Selite</t>
  </si>
  <si>
    <t>Rahoitus</t>
  </si>
  <si>
    <t>Yksityinen</t>
  </si>
  <si>
    <t>Julkinen</t>
  </si>
  <si>
    <t>Tarkistusruutu (tämän pitää olla nolla)</t>
  </si>
  <si>
    <t>Hankkeen kustannukset</t>
  </si>
  <si>
    <t>Välittömät kustannukset</t>
  </si>
  <si>
    <t>Välilliset kustannukset</t>
  </si>
  <si>
    <t>VUOSIKOHTAINEN BUDJETOINTI</t>
  </si>
  <si>
    <t>Vuosi</t>
  </si>
  <si>
    <t>Perustelut ennakon hakemiselle</t>
  </si>
  <si>
    <t>Ennakkoa haetaan euroa</t>
  </si>
  <si>
    <t>OHJE</t>
  </si>
  <si>
    <t>Aikataulu</t>
  </si>
  <si>
    <t>Ennakot</t>
  </si>
  <si>
    <t>PALAA TÄSTÄ KANSISIVULLE</t>
  </si>
  <si>
    <t>Lomake on kirjoitussuojattu niin, että vain täytettävät kohdat ovat valittavissa ja muokattavissa.</t>
  </si>
  <si>
    <t>Erityistavoite</t>
  </si>
  <si>
    <t>Erityistoimi</t>
  </si>
  <si>
    <t>Hankeavustus</t>
  </si>
  <si>
    <t>Paikallisten ja alueellisten viranomaisten ja kansalaisjärjestöjen toteuttamat kotouttamistoimenpiteet</t>
  </si>
  <si>
    <t>Toimet säilöönoton tehokkaiden vaihtoehtojen kehittämiseksi ja toteuttamiseksi</t>
  </si>
  <si>
    <t>Tuettu vapaaehtoinen paluu ja uudelleenkotouttamisohjelmat ja niihin liittyvät toiminnot</t>
  </si>
  <si>
    <t>Toimenpiteet, jotka on kohdennettu muita heikommassa asemassa oleviin henkilöihin</t>
  </si>
  <si>
    <t>Kolmansissa maissa toteuttavat hankkeet, joilla pyritään torjumaan jäsenvaltioihin kohdistuvaa muuttopainetta</t>
  </si>
  <si>
    <t>Operatiivinen tuki</t>
  </si>
  <si>
    <t xml:space="preserve">Yhteensä </t>
  </si>
  <si>
    <t>Toiminto, johon kustannus liittyy</t>
  </si>
  <si>
    <t>Kustannus</t>
  </si>
  <si>
    <t>Ylittääkö hankinta EU-kynnysarvon?</t>
  </si>
  <si>
    <t>Onko kyseessä puolustus- ja turvallisuushankintalain mukainen hankinta?</t>
  </si>
  <si>
    <t>Perustelut valitulle hankintamenettelylle ja muuta tietoa hankinnasta</t>
  </si>
  <si>
    <t>Hankintamenettelypäätös</t>
  </si>
  <si>
    <t>Määritä tässä hankinnan kohde, joka voi olla esim. laite, palvelu tai rakennus.</t>
  </si>
  <si>
    <t>Avustustyypit</t>
  </si>
  <si>
    <t>Hankeavustus (hankinta)</t>
  </si>
  <si>
    <t>Hätäapu</t>
  </si>
  <si>
    <t xml:space="preserve">Onko hankkeelle haettu muuta EU-rahoitusta? </t>
  </si>
  <si>
    <t>Hakijaorganisaation y-tunnus:</t>
  </si>
  <si>
    <t>Hakijaorganisaation postinumero:</t>
  </si>
  <si>
    <t>Hakijaorganisaation postitoimipaikka:</t>
  </si>
  <si>
    <t xml:space="preserve">Hakijaorganisaation yleinen sähköpostiosoite: </t>
  </si>
  <si>
    <t>Hakijaorganisaation www-sivujen osoite:</t>
  </si>
  <si>
    <t>Saako sähköpostiosoitetta käyttää rahaston viestintään?</t>
  </si>
  <si>
    <t>Siirron saajat</t>
  </si>
  <si>
    <t>Siirron saajan 1 nimi:</t>
  </si>
  <si>
    <t>SUUNNITELMA</t>
  </si>
  <si>
    <t>Kyllä/Ei</t>
  </si>
  <si>
    <t>Erityispainopisteet</t>
  </si>
  <si>
    <t>Erityistavoitteet</t>
  </si>
  <si>
    <t>Hankkeen aloituspäivämäärä</t>
  </si>
  <si>
    <t>Hankkeen lopetuspäivämäärä</t>
  </si>
  <si>
    <t>Hakemuksen kustannusmalli</t>
  </si>
  <si>
    <t>EU-rahoitusosuus</t>
  </si>
  <si>
    <t>Ostopalvelut</t>
  </si>
  <si>
    <t>Käyttö- ja kiinteä omaisuus</t>
  </si>
  <si>
    <t>Muut hankekustannukset</t>
  </si>
  <si>
    <t>Muu rahoitus</t>
  </si>
  <si>
    <t>Avustusta hakeva organisaatio</t>
  </si>
  <si>
    <t>Siirron saajan 2 nimi:</t>
  </si>
  <si>
    <t>Suunnitelma</t>
  </si>
  <si>
    <t>Tukitoimikoodit</t>
  </si>
  <si>
    <t>Toimityyppikoodit</t>
  </si>
  <si>
    <t>Suunnitelma-välilehti</t>
  </si>
  <si>
    <t>Aikataulu-välilehti</t>
  </si>
  <si>
    <t>Budjetin perustiedot-välilehti</t>
  </si>
  <si>
    <t>Ostopalvelut-välilehti</t>
  </si>
  <si>
    <t>Muut hankekustannukset-välilehti</t>
  </si>
  <si>
    <t>Ennakot-välilehti</t>
  </si>
  <si>
    <t>Korjattu / täydennetty hakemus</t>
  </si>
  <si>
    <t>Jos hanke käynnistetään ennen avustuspäätöstä, esitä perustelut tässä.</t>
  </si>
  <si>
    <t>Hakijaorganisaation yleinen puhelinnumero:</t>
  </si>
  <si>
    <t xml:space="preserve">• Rahoitussitoumukset kaikilta hankkeen rahoittajilta (siirronsaaja eli hankekumppani / muu yksityinen tai julkinen rahoittaja) </t>
  </si>
  <si>
    <t>Kustannusmallit</t>
  </si>
  <si>
    <t>Euro</t>
  </si>
  <si>
    <t>Rahoitus yhteensä (EU-rahoitus + omarahoitus + muu rahoitus)</t>
  </si>
  <si>
    <t>Ajanjakso</t>
  </si>
  <si>
    <t xml:space="preserve">Siirron saaja </t>
  </si>
  <si>
    <t>Hankkeen kustannukset yhteensä vähennettynä tuotoilla</t>
  </si>
  <si>
    <t xml:space="preserve">Onko hankkeelle myönnetty muuta EU-rahoitusta? </t>
  </si>
  <si>
    <t>Hakijaorganisaation postiosoite:</t>
  </si>
  <si>
    <t xml:space="preserve">Ilmoita tahot (ei henkilöiden nimiä), jotka suunnitellaan kutsuttavan ohjausryhmään </t>
  </si>
  <si>
    <t>Ei painopistealuetta</t>
  </si>
  <si>
    <t>Hankkeen toimet eivät liity mihinkään näistä</t>
  </si>
  <si>
    <t>Hankkeen tiivistelmä</t>
  </si>
  <si>
    <t>Hankkeen päämäärä</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</si>
  <si>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</si>
  <si>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</si>
  <si>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</si>
  <si>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</si>
  <si>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</si>
  <si>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</si>
  <si>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</si>
  <si>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</si>
  <si>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</si>
  <si>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</si>
  <si>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</si>
  <si>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</si>
  <si>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Hankkeen vaikutukset ja vaikuttavuus</t>
  </si>
  <si>
    <t>Yhteistyötahon 1 nimi:</t>
  </si>
  <si>
    <t>Onko hankkeella yhteistyötahoja?</t>
  </si>
  <si>
    <t>Hankintamenettelyt</t>
  </si>
  <si>
    <t>Valitse käytettävä hankintamenettely</t>
  </si>
  <si>
    <t>Yhteistyötahon 2 nimi:</t>
  </si>
  <si>
    <t>Yhteistyötahon 14 nimi:</t>
  </si>
  <si>
    <t>Yhteistyötahon 13 nimi:</t>
  </si>
  <si>
    <t>Yhteistyötahon 12 nimi:</t>
  </si>
  <si>
    <t>Yhteistyötahon 11 nimi:</t>
  </si>
  <si>
    <t>Yhteistyötahon 10 nimi:</t>
  </si>
  <si>
    <t>Yhteistyötahon 9 nimi:</t>
  </si>
  <si>
    <t>Yhteistyötahon 8 nimi:</t>
  </si>
  <si>
    <t>Yhteistyötahon 6 nimi:</t>
  </si>
  <si>
    <t>Yhteistyötahon 5 nimi:</t>
  </si>
  <si>
    <t>Yhteistyötahon 4 nimi:</t>
  </si>
  <si>
    <t>Yhteistyötahon 3 nimi:</t>
  </si>
  <si>
    <t xml:space="preserve">Hankkeen taustatilanteen ja tarpeen kuvaus </t>
  </si>
  <si>
    <t>Nimi</t>
  </si>
  <si>
    <t>Välilliset kustannukset -kerroin</t>
  </si>
  <si>
    <t>Voit siirtyä muokattavasta kentästä toiseen painamalla enter- tai sarkainnäppäintä.</t>
  </si>
  <si>
    <t xml:space="preserve">• Jos avustuksen hakija on  yksityisoikeudellinen oikeushenkilö, on sen lisäksi toimitettava kaksi viimeisintä tilinpäätöstä, jotka sisältävät taseen, tuloslaskelman ja toimintakertomuksen.  </t>
  </si>
  <si>
    <t>Yhteyshenkilön nimi</t>
  </si>
  <si>
    <t>Yhteyshenkilön puhelinnumero</t>
  </si>
  <si>
    <t>Yhteyshenkilön sähköpostiosoite</t>
  </si>
  <si>
    <t>Varayhteyshenkilön nimi</t>
  </si>
  <si>
    <t>Varahteyshenkilön puhelinnumero</t>
  </si>
  <si>
    <t>Varayhteyshenkilön sähköpostiosoite</t>
  </si>
  <si>
    <t>Korotettuun EU-rahoitukseen oikeuttavat toimet</t>
  </si>
  <si>
    <t xml:space="preserve">EU-rahoitusosuus on lähtökohtaisesti 75 %. Jos hankkeen toimet kohdistuvat johonkin näistä toimista, hankkeelle voidaan hakea korotettua EU-rahoitusta, joka on enintään 90 %. 
</t>
  </si>
  <si>
    <t>Menettelyä ei ole vielä päätetty</t>
  </si>
  <si>
    <t xml:space="preserve">Lisätietoja hakemuksen kustannusarvioon liittyen. </t>
  </si>
  <si>
    <t>Euroa (€)</t>
  </si>
  <si>
    <t>Käyttöaste hankkeessa (%)</t>
  </si>
  <si>
    <t>Vakuutan/vakuutamme hakemuksen tiedot oikeiksi.</t>
  </si>
  <si>
    <t>3v EU-rahoitus-välilehti</t>
  </si>
  <si>
    <t>HAKIJAN VIIMEISEN KOLMEN VUODEN AIKANA SAAMA EU-RAHOITUS</t>
  </si>
  <si>
    <t>EU-rahoitus €</t>
  </si>
  <si>
    <t>YHTEISTYÖTAHOT</t>
  </si>
  <si>
    <t>Yhteistyötahot-välilehti</t>
  </si>
  <si>
    <t>Siirron saajat-välilehti</t>
  </si>
  <si>
    <t>SIIRRON SAAJAT</t>
  </si>
  <si>
    <t>INDIKAATTORIT - ERITYISTAVOITE 1</t>
  </si>
  <si>
    <t>INDIKAATTORIT - ERITYISTAVOITE 2</t>
  </si>
  <si>
    <t>INDIKAATTORIT - ERITYISTAVOITE 3</t>
  </si>
  <si>
    <t>Indikaattorit et 1 -välilehti</t>
  </si>
  <si>
    <t>KUSTANNUSARVION PERUSTIEDOT</t>
  </si>
  <si>
    <t>KUSTANNUSLAJI - OSTOPALVELUT</t>
  </si>
  <si>
    <t>Hankkeen kustannukset-välilehti</t>
  </si>
  <si>
    <t>YHTEENVETO HANKKEEN KUSTANNUKSISTA</t>
  </si>
  <si>
    <t>ENNAKOT</t>
  </si>
  <si>
    <t xml:space="preserve">HAKEMUKSEN ALLEKIRJOITUS </t>
  </si>
  <si>
    <t>Allekirjoitus-välilehti</t>
  </si>
  <si>
    <t>Aikatauluta hanke 3-6 kuukauden jaksoissa.</t>
  </si>
  <si>
    <t xml:space="preserve">Minkään indikaattoreista ei ennakoida soveltuvan hankkeeseen. 
</t>
  </si>
  <si>
    <t>Valitse tämä jos hanketoiminnan ei ennakoida tuottavan ohjelman indikaattoreilla mitattavia tuloksia.</t>
  </si>
  <si>
    <t>Hankintojen lukumäärä</t>
  </si>
  <si>
    <t>TÄMÄ VÄLILEHTI PIILOSSA HAKIJOILTA</t>
  </si>
  <si>
    <t>Organisaatio</t>
  </si>
  <si>
    <t>Julkinen vai yksityinen</t>
  </si>
  <si>
    <t>Määrä</t>
  </si>
  <si>
    <t>Siirron saaja</t>
  </si>
  <si>
    <t>Julkinen rahoitus</t>
  </si>
  <si>
    <t>Yksityinen rahoitus</t>
  </si>
  <si>
    <t>Omarahoitus</t>
  </si>
  <si>
    <t xml:space="preserve">EU-rahoitusosuus </t>
  </si>
  <si>
    <t>Muu rahoittaja</t>
  </si>
  <si>
    <t xml:space="preserve">Hankkeen tuottojen erittely </t>
  </si>
  <si>
    <t>Hakijan omarahoitus</t>
  </si>
  <si>
    <t>Siirron saajan omarahoitus</t>
  </si>
  <si>
    <t>Siirron saaja 1</t>
  </si>
  <si>
    <t>Siirron saaja 2</t>
  </si>
  <si>
    <t>Rahoituksen yhteenveto hallintoviranomaista varten</t>
  </si>
  <si>
    <t>Rahoittaja</t>
  </si>
  <si>
    <t xml:space="preserve">Hankkeen omarahoitus ja muu rahoitus </t>
  </si>
  <si>
    <t>HANKKEEN KUSTANNUKSET</t>
  </si>
  <si>
    <t>%</t>
  </si>
  <si>
    <t>Siirron saaja 3</t>
  </si>
  <si>
    <t>€</t>
  </si>
  <si>
    <t xml:space="preserve">Avustuksen saajalle jäävä EU-rahoitusosuus </t>
  </si>
  <si>
    <t xml:space="preserve">Siirron saajalle siirrettävä EU-rahoitusosuus </t>
  </si>
  <si>
    <t>Siirron saaja 4</t>
  </si>
  <si>
    <t>Siirron saaja 5</t>
  </si>
  <si>
    <t>Siirron saaja 6</t>
  </si>
  <si>
    <t>Siirron saaja 7</t>
  </si>
  <si>
    <t>Siirron saaja 8</t>
  </si>
  <si>
    <t>Siirron saaja 9</t>
  </si>
  <si>
    <t>Siirron saaja 10</t>
  </si>
  <si>
    <t>Siirron saaja 11</t>
  </si>
  <si>
    <t>Siirron saaja 12</t>
  </si>
  <si>
    <t>Siirron saaja 13</t>
  </si>
  <si>
    <t>Siirron saaja 14</t>
  </si>
  <si>
    <t>SIIRRON SAAJILLE SIIRRETTÄVÄN EU-RAHOITUSOSUUDEN ERITTELY</t>
  </si>
  <si>
    <t>Rahoitus-välilehti</t>
  </si>
  <si>
    <t>EU-rahoitusosuus-välilehti</t>
  </si>
  <si>
    <t>Hakemus</t>
  </si>
  <si>
    <t>Onko hakijaorganisaatio saanut EU-rahoitusta viimeisen kolmen vuoden aikana?</t>
  </si>
  <si>
    <t>Anna tarvittaessa lisätietoja haetusta tai myönnetystä EU-rahoituksesta.</t>
  </si>
  <si>
    <t>Hakijan tiedot -välilehti</t>
  </si>
  <si>
    <r>
      <t xml:space="preserve">Alla olevista välilehtien nimistä </t>
    </r>
    <r>
      <rPr>
        <sz val="12"/>
        <color theme="1"/>
        <rFont val="Arial"/>
        <family val="2"/>
      </rPr>
      <t>pääset</t>
    </r>
    <r>
      <rPr>
        <sz val="12"/>
        <rFont val="Arial"/>
        <family val="2"/>
      </rPr>
      <t xml:space="preserve"> siirtymään kyseiselle välilehdelle.</t>
    </r>
  </si>
  <si>
    <t>Hakijan tiedot</t>
  </si>
  <si>
    <t>3v EU-rahoitus</t>
  </si>
  <si>
    <t>Indikaattorit ET 1</t>
  </si>
  <si>
    <t>Käytännön vinkkejä:</t>
  </si>
  <si>
    <t>Rahoittajatyypit</t>
  </si>
  <si>
    <t>Hakulomakkeen välilehdet</t>
  </si>
  <si>
    <t>Indikaattorit ET 2</t>
  </si>
  <si>
    <t>Indikaattorit ET 3</t>
  </si>
  <si>
    <t>Hankinta-välilehti</t>
  </si>
  <si>
    <t xml:space="preserve">Hankinta </t>
  </si>
  <si>
    <t>Yhteistyötahon rooli hankkeessa ja hakemuksen valmistelussa:</t>
  </si>
  <si>
    <t>Siirron saajan rooli hankkeessa ja hakemuksen valmistelussa:</t>
  </si>
  <si>
    <t>Hankkeen viestintäsuunnitelma</t>
  </si>
  <si>
    <t>Erityisten teemojen koodit</t>
  </si>
  <si>
    <t>001 Yhteistyö kolmansien maiden kanssa</t>
  </si>
  <si>
    <t>002 Kolmansissa maissa toteutettavat toimet tai kolmansiin maihin liittyvät toimet</t>
  </si>
  <si>
    <t>Hankekoodit-välilehti</t>
  </si>
  <si>
    <r>
      <t>Mikä on hankkeen päämäärä? Minkälaista</t>
    </r>
    <r>
      <rPr>
        <sz val="12"/>
        <rFont val="Arial"/>
        <family val="2"/>
      </rPr>
      <t xml:space="preserve"> taustatilanteeseen ja tarpeeseen liittyvää pitkän aikavälin muutosvaikutusta hankkeella tavoitellaan? 
</t>
    </r>
  </si>
  <si>
    <t xml:space="preserve">Jos on, mistä rahoituslähteestä/-ohjelmasta, mille ajanjaksolle ja kuinka paljon? </t>
  </si>
  <si>
    <t>Rahoituslähde/-ohjelma:</t>
  </si>
  <si>
    <t>Jos vastaat kyllä, täytä tiedot "3v EU-rahoitus" välilehdelle tai toimita lista EU-rahoituksesta liitteenä.</t>
  </si>
  <si>
    <t>Rahoituslähde/-ohjelma</t>
  </si>
  <si>
    <t>Jos on, mistä rahoituslähteestä/-ohjelmasta, mille ajanjaksolle ja kuinka paljon?</t>
  </si>
  <si>
    <t>KUSTANNUSLAJI - KÄYTTÖOMAISUUS JA KIINTEÄ OMAISUUS</t>
  </si>
  <si>
    <t>KUSTANNUSLAJI - MUUT HANKEKUSTANNUKSET</t>
  </si>
  <si>
    <t xml:space="preserve">näkyy siinä myös siihen mennessä kirjoitettujen merkkien määrä. </t>
  </si>
  <si>
    <t>Kuvaile, miten ja missä hankkeen vaikutukset näkyvät lyhyellä tai pitkällä aikavälillä. Kuvaile hankkeen tuottama pidemmän aikavälin vaikuttavuus hankkeen kohderyhmän, hyödynsaajien ja koko toimialan näkökulmasta.  Mitä muutoksia hanke saa aikaan nykytilaan verrattuna? Mikä on hankkeen lisäarvo?</t>
  </si>
  <si>
    <t>Jos vastaat kyllä, täytä tiedot yhteistyötahoista välilehdelle "Yhteistyötahot".</t>
  </si>
  <si>
    <t>Perustele valinta. Miten hanke toteuttaa korkeampaan tukeen oikeuttavia toimia? Liittyvätkö kaikki hankkeen toiminnot näihin toimiin?</t>
  </si>
  <si>
    <t>Onko hankkeella siirron saajia? Jos vastaat kyllä, täytä tiedot siirron saajista välilehdelle "Siirron saajat".</t>
  </si>
  <si>
    <t>Tosiasialliset kustannukset</t>
  </si>
  <si>
    <t>Yksikkökustannukset</t>
  </si>
  <si>
    <t>Ei palkkakustannuksia</t>
  </si>
  <si>
    <t>Jos hakija on yksityisoikeudellinen tai julkisoikeudellinen oikeushenkilö, tulee hakemuksessa antaa selvitys rahanpesun ja terrorismin rahoittamisen estämisestä annetun lain (444/2017) 5 ja 7  §:n mukaisista tosiasiallisista omistajista ja edunsaajista. Hakijan ollessa viranomainen kohtaa ei tarvitse täyttää.</t>
  </si>
  <si>
    <t>Valitse käytettävä hankintamenettely, jos siitä on tehty päätös.</t>
  </si>
  <si>
    <t>Valittu hankintamenettely pitää aina perustella. Voit lisäksi kuvailla hankintaprosessia vapaamuotoisesti. Jos hankinta on tehty, ilmoita toimittaja tässä.</t>
  </si>
  <si>
    <t xml:space="preserve">Valitse käytettävä hankintamenettely, jos siitä on tehty päätös. </t>
  </si>
  <si>
    <t>1. Hankinnat (kansallisen ja EU-kynnysarvon ylittävät sekä puolustus- ja turvallisuushankintalain mukaiset hankinnat)</t>
  </si>
  <si>
    <r>
      <t>Ylittääkö hankinta kansallisen kynnysarvon?</t>
    </r>
    <r>
      <rPr>
        <b/>
        <sz val="12"/>
        <rFont val="Arial"/>
        <family val="2"/>
      </rPr>
      <t xml:space="preserve">  </t>
    </r>
  </si>
  <si>
    <t>2. Hankinnat (kansallisen ja EU-kynnysarvon ylittävät sekä puolustus- ja turvallisuushankintalain mukaiset hankinnat)</t>
  </si>
  <si>
    <r>
      <t>Ylittääkö hankinta kansallisen kynnysarvon?</t>
    </r>
    <r>
      <rPr>
        <b/>
        <sz val="12"/>
        <rFont val="Arial"/>
        <family val="2"/>
      </rPr>
      <t xml:space="preserve"> </t>
    </r>
  </si>
  <si>
    <t>3. Hankinnat (kansallisen ja EU-kynnysarvon ylittävät sekä puolustus- ja turvallisuushankintalain mukaiset hankinnat)</t>
  </si>
  <si>
    <t>4. Hankinnat (kansallisen ja EU-kynnysarvon ylittävät sekä puolustus- ja turvallisuushankintalain mukaiset hankinnat)</t>
  </si>
  <si>
    <t>5. Hankinnat (kansallisen ja EU-kynnysarvon ylittävät sekä puolustus- ja turvallisuushankintalain mukaiset hankinnat)</t>
  </si>
  <si>
    <t>Mihin tietoihin arvioitu indikaattorilukema perustuu?</t>
  </si>
  <si>
    <t>Kerro tässä minkä tietojen pohjalta arvioidut indikaattorilukemat on määritetty.</t>
  </si>
  <si>
    <t>Valitse, kyllä mikäli organisaatiosi on saanut EU-rahoitusta kolmen viimeisen vuoden aikana. Mikäli organisaatiosi on saanut EU-rahoitusta, tee tarkempi erittely välilehdelle 3v EU-rahoitus.</t>
  </si>
  <si>
    <t xml:space="preserve"> </t>
  </si>
  <si>
    <t xml:space="preserve">Kyseisen tehtävän viimeisin vuotuinen bruttotyövoimakustannus </t>
  </si>
  <si>
    <t xml:space="preserve">Kyseisen työntekijän viimeisin vuotuinen bruttotyövoimakustannus </t>
  </si>
  <si>
    <t>Saman palkkaluokan työntekijöiden bruttotyövoimakustannusten keskiarvo</t>
  </si>
  <si>
    <t>Vähintään kolmen vastaavan tehtävän bruttotyövoimakustannusten keskiarvo</t>
  </si>
  <si>
    <t>Työsopimus tai vastaava asiakirja (valitse vain jos mikään edellisistä ei sovellu)</t>
  </si>
  <si>
    <t>Siirron saajat (hankekumppanit)</t>
  </si>
  <si>
    <t>Jos teksti ei mahdu riville, voit leventää saraketta taulukon reunasta.</t>
  </si>
  <si>
    <t>Kiinteämääräinen korvaus 40 %</t>
  </si>
  <si>
    <t>Kiinteämääräinen korvaus 7 %</t>
  </si>
  <si>
    <t>Omarahoituksella tarkoitetaan hakijan tai siirron saajan osuutta hankkeen rahoituksesta, josta se vastaa itse. Lisäksi hankkeella voi olla muuta ulkopuolista rahoitusta. Kirjaa tähän kunkin rajoittajan nimi ja rahoitusosuus sekä tieto siitä onko kyse yksityisestä vai julkisesta rahoituksesta.</t>
  </si>
  <si>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</si>
  <si>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 xml:space="preserve">
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</si>
  <si>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Siirron saajia, hankintoja ja ennakoita koskevat välisivut tulee täyttää tapauskohtaisesti.</t>
  </si>
  <si>
    <t>Osassa tietokentistä on vieressä mainittu tekstin maksimipituus ja kun kirjoitat tekstiä tietokenttään,</t>
  </si>
  <si>
    <t xml:space="preserve">- tietokentän sisällä rivinvaihtoja pystyy halutessaan lisäämään alt+enter -toiminnolla
</t>
  </si>
  <si>
    <t>- jos yhdistetty tietokenttä ei suostu ottamaan muualta kopioitua tekstiä, voi painaa ensin F2 ja liittää tekstin sen jälkeen</t>
  </si>
  <si>
    <t xml:space="preserve">Ilmoita tässä, jos hankkeelle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</si>
  <si>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Ilmoita tässä, jos hankkelle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</si>
  <si>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</si>
  <si>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</si>
  <si>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Hankkeelle tulee perustaa ohjausryhmä, joka seuraa ja ohjaa hankkeen etenemistä. Kirjaa tähän ohjausryhmän jäseniksi suunnitellut tahot (ei henkilöiden nimiä). Hankkeelle suositellaan perustettavan oma ohjausryhmänsä, mutta perustelluissa tapauksissa myös jo jokin olemassa oleva ryhmä voi toimia hankkeen ohjausryhmänä.</t>
  </si>
  <si>
    <t>Täytä tämä sivu jos vastasit kyllä Hakijan tiedot -sivulla kysymykseen "Onko hankkeella siirron saajia".</t>
  </si>
  <si>
    <t>Täytä tämä sivu jos vastasit kyllä Hakijan tiedot -sivulla kysymykseen "Onko hankkeella yhteistyötahoja".</t>
  </si>
  <si>
    <t>HORISONTAALISET PERIAATTEET</t>
  </si>
  <si>
    <t>EU:N PERUSOIKEUSASIAKIRJAN MUKAISET OIKEUDET JA PERIAATTEET</t>
  </si>
  <si>
    <t>Hakija vakuuttaa, että hankkeessa noudatetaan EU:n perusoikeuskirjan mukaisia oikeuksia ja periaatteita.</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</si>
  <si>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</si>
  <si>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</si>
  <si>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</si>
  <si>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</si>
  <si>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</si>
  <si>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</si>
  <si>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Miten sukupuolten tasa-arvo huomioidaan hankkeen suunnittelussa ja toteutuksessa?</t>
  </si>
  <si>
    <t>Kuvaa tässä, miten eroavaisuudet miesten/naisten/tyttöjen/poikien/muiden sukupuoli-identiteettien edustajien asemassa, mahdollisuuksissa, tarpeissa ja haavoittuvuuksissa on huomioitu hankkeen suunnitteluvaiheessa. Varmista hanketta suunniteltaessa, että hanketoiminnoilla (esimerkiksi resurssien jakaminen, osallistuja- tai toimitilavalinnat, hankeviestintä) ei ole eriarvoisuutta lisääviä vaikutuksia.</t>
  </si>
  <si>
    <t>Miten yhdenvertaisuus ja syrjimättömyys huomioidaan hankkeen suunnittelussa ja toteutuksessa?</t>
  </si>
  <si>
    <t xml:space="preserve">Kuvaa tässä, miten hankkeessa huomioidaan sukupuoleen, rotuun tai etniseen alkuperään, uskontoon tai vakaumukseen, vammaisuuteen, ikään tai sukupuoliseen suuntautumiseen perustuvan syrjinnän estäminen, etenkin esteettömyyden ja saavutettavuuden huomioiminen. Varmista hanketta suunniteltaessa, että hanketoiminnoilla (esimerkiksi resurssien jakaminen, osallistuja- tai toimitilavalinnat, hankeviestintä) ei ole eriarvoisuutta lisääviä vaikutuksia. </t>
  </si>
  <si>
    <t>KESTÄVÄ KEHITYS</t>
  </si>
  <si>
    <t>Hankkeen odotetut vaikutukset koskien ekologista, taloudellista ja sosiaalista kestävyyttä</t>
  </si>
  <si>
    <t>Arvioi tässä millaisia odotettuja vaikutuksia hankkeella on kestävän kehityksen periaatteen näkökulmasta arvioimalla missä määrin ja minkälaisia odotettuja vaikutuksia hankkeella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</si>
  <si>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Arvioi millaisia odotettuja vaikutuksia hankkeella on kestävän kehityksen periaatteen näkökulmasta.</t>
  </si>
  <si>
    <t>Horisontaaliset periaatteet</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</si>
  <si>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</si>
  <si>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</si>
  <si>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</si>
  <si>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</si>
  <si>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Tukitoimi</t>
  </si>
  <si>
    <t>Toimityyppi</t>
  </si>
  <si>
    <t>Erityiset teemat</t>
  </si>
  <si>
    <t>TUKITOIMI, TOIMITYYPPI JA ERITYISET TEEMAT</t>
  </si>
  <si>
    <t>Valitse:</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</si>
  <si>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</si>
  <si>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 xml:space="preserve">Jokaiselle kynnysarvon (kansallinen tai EU-kynnysarvo) ylittävälle hankinnalle täytetään oma kohtansa. </t>
  </si>
  <si>
    <t xml:space="preserve">Jos et lähetä hakemusta sähköisen kanavan kautta, tulosta ja allekirjoita käsin alla olevat kohdat. </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</si>
  <si>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</si>
  <si>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</si>
  <si>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Jos hakemukseen sisältyy palkkakustannusten yksikkökustannuksia, joiden laskentaperusteena on käytetty työntekijöiden aiempia palkkakustannuksia, vakuutamme, että hakijaorganisaatio on saanut suostumukset palkkatietojen toimittamiseen. </t>
  </si>
  <si>
    <t xml:space="preserve">Sitoudumme hakijaorganisaation omarahoitusosuuteen. </t>
  </si>
  <si>
    <t xml:space="preserve">Yksilöi hankkeessa mukana olevat siirron saajat (=hankekumppanit). </t>
  </si>
  <si>
    <t xml:space="preserve">Hankkeen nimen tulisi olla lyhyt ja sen toimintaa kuvaava. Nimeä käytetään rahastojen viestinnässä ja sen tulisi edistää hankkeen näkyvyyttä. Valitse siksi hankkeelle helposti muistettava ja mielenkiintoa herättävä nimi. On suositeltavaa luoda hankkeen nimestä lyhenne ja sisällyttää se nimeen. Englanninkielistä nimeä käytetään mm. ohjelman tuloksista viestittäessä. </t>
  </si>
  <si>
    <t>Hankkeen voi aloittaa sen jälkeen kun avustuspäätös on tehty. Hakuilmoituksesta voit tarkistaa arvioidun aikataulun päätösten laatimiselle ja ajankohdan, jolloin hankkeiden tulee viimeistään käynnistyä. Huomioi hankkeen käynnistämisessä mahdolliset valmistelusta aiheutuvat viiveet. Määritä hankkeen aloituspäivämääräksi kuukauden 1. päivä ja lopetuspäivämääräksi kuukauden viimeinen päivä.</t>
  </si>
  <si>
    <t>Hankkeen päämäärällä tarkoitetaan hankkeella tavoiteltavaa pitkän ajan muutosvaikutusta esim. hankkeen kohderyhmän, tärkeimpien hyödynsaajien, prosessien tai menettelyiden kannalta. Päämäärä liittyy hankkeen taustalla olevaan toimialalla tunnistettuun haasteeseen, ongelmaan, tarpeeseen tai tekijään, jota on tarpeen vahvistaa. Huomioi, että hankkeen tulee olla päämäärältään rahaston ohjelman ja toimeenpanosuunnitelman mukainen.</t>
  </si>
  <si>
    <t>Kuvaile tässä hankkeen viestintäsuunnitelman pääpiirteet (mm. viestinnän tavoitteet, kanavat ja keinot, kohderyhmät, mittarit, resurssit) ja kerro, minkälainen rooli viestinnällä on hankkeen onnistumisessa sekä tulosten levittämisessä. Kuvaile tässä lisäksi, millä konkreettisilla keinoilla EU:lta saatavan rahoituksen näkyvyys varmistetaan ja siihen liittyvistä velvotteista huolehditaan.</t>
  </si>
  <si>
    <t xml:space="preserve">Kirjoita hankkeesta tiivistelmä, jossa kerrot mm. hankkeen tarkoituksen ja tavoitteet, hankkeessa toteutettavat toimenpiteet ja odotettavissa olevat tulokset. Aloita tiivistelmä mielellään hankkeen nimellä. Käytä selkeää ja ymmärrettävää kieltä. Tiivistelmän perusteella lukijan tulee saada selkeä kuva hankkeesta. Hankkeen tiivistelmä julkaistaan rahastojen verkkosivuilla ja sitä hyödynnetään rahastojen viestinnässä. Myös mm. Euroopan komissio voi käyttää hankkeen tiivistelmää viestinnässään. </t>
  </si>
  <si>
    <t xml:space="preserve">Ilmoita hankkeen toteutusjaksot 3-6 kuukauden jaksoissa. Mieti jaksotusta esim. raportoinnin näkökulmasta.
</t>
  </si>
  <si>
    <t xml:space="preserve">Kuvaa tässä lyhyesti mitä hankkeessa kyseisellä jaksolla tapahtuu (esimerkiksi toimintojen käynnistyminen, hankintojen vaiheet, raportit, viestintätoimet). Toimintojen tarkempia sisältöjä ei tule toistaa tässä.
</t>
  </si>
  <si>
    <t>Hankkeen suunnitellussa toiminnassa huomioidaan erityisesti seuraavien periaatteiden noudattaminen:</t>
  </si>
  <si>
    <t>Sisäisen turvallisuuden rahasto</t>
  </si>
  <si>
    <t>ET1: Tiedonvaihdon parantaminen</t>
  </si>
  <si>
    <t>ET2: Operatiivisen yhteistyön lisääminen</t>
  </si>
  <si>
    <t>ET3: Rikosten torjuntaa ja ehkäisemistä koskevien valmiuksien parantaminen</t>
  </si>
  <si>
    <t>001  TER-Terrorismin rahoituksen torjunta</t>
  </si>
  <si>
    <t>002 TER-Radikalisoitumisen ehkäiseminen ja torjunta</t>
  </si>
  <si>
    <t>003 TER-Julkisten tilojen ja muiden pehmeiden kohteiden suojelu ja selviytymiskyky</t>
  </si>
  <si>
    <t>004 TER-Kriittisen infrastruktuurin suojelu ja selviytymiskyky</t>
  </si>
  <si>
    <t>005 TER-Kemialliset, biologiset, säteily- ja ydinuhkat</t>
  </si>
  <si>
    <t>006 TER-Räjähteet</t>
  </si>
  <si>
    <t>007 TER-Kriisinhallinta</t>
  </si>
  <si>
    <t>008 TER-Muu</t>
  </si>
  <si>
    <t>009 OC-Korruptio</t>
  </si>
  <si>
    <t>010 OC-Talousrikollisuus</t>
  </si>
  <si>
    <t>011 OC-Rikoshyödyn pesu</t>
  </si>
  <si>
    <t>012 OC-Huumausaineet</t>
  </si>
  <si>
    <t>013 OC-Ampuma-aseiden laiton kauppa</t>
  </si>
  <si>
    <t>014 OC-Kulttuuriesineiden laiton kauppa</t>
  </si>
  <si>
    <t>015 OC-Ihmiskauppa</t>
  </si>
  <si>
    <t>016 OC-Siirtolaisten salakuljetus</t>
  </si>
  <si>
    <t>017 OC-Ympäristörikollisuus</t>
  </si>
  <si>
    <t>018 OC-Järjestäytynyt omaisuusrikollisuus</t>
  </si>
  <si>
    <t>019 OC-Muu</t>
  </si>
  <si>
    <t>020 CC-Kyberrikollisuus – Muu</t>
  </si>
  <si>
    <t>021 CC-Kyberrikollisuus – Ehkäiseminen</t>
  </si>
  <si>
    <t>022 CC-Kyberrikollisuus – Tutkimusten helpottaminen</t>
  </si>
  <si>
    <t>023 CC-Kyberrikollisuus – Uhrien avustaminen</t>
  </si>
  <si>
    <t>024 CC-Lasten seksuaalinen hyväksikäyttö – Ehkäiseminen</t>
  </si>
  <si>
    <t>025 CC-Lasten seksuaalinen hyväksikäyttö – Tutkimusten helpottaminen</t>
  </si>
  <si>
    <t>026 CC-Lasten seksuaalinen hyväksikäyttö – Uhrien avustaminen</t>
  </si>
  <si>
    <t>027 CC-Lasten seksuaalinen hyväksikäyttö, mukaan lukien lasten hyväksikäyttöä esittävien kuvien ja lapsipornografian levittäminen</t>
  </si>
  <si>
    <t>028 CC-Muu</t>
  </si>
  <si>
    <t>029 GEN-Tiedonvaihto</t>
  </si>
  <si>
    <t>030 GEN-Poliisivoimien tai virastojen yhteistyö (tulli, rajavartiostot, tiedustelupalvelut)</t>
  </si>
  <si>
    <t>031 GEN-Forensinen tiede</t>
  </si>
  <si>
    <t xml:space="preserve">032 GEN-Uhrien tukeminen </t>
  </si>
  <si>
    <t>033 GEN-Operatiivinen tuki</t>
  </si>
  <si>
    <t>001 Tieto- ja viestintätekniikkajärjestelmät, yhteentoimivuus, tietojen laatu (laitteet pois lukien)</t>
  </si>
  <si>
    <t>002 Verkostot, osaamiskeskukset, yhteistyörakenteet, yhteiset toimet ja operaatiot</t>
  </si>
  <si>
    <t>003 Yhteiset tutkintaryhmät tai muut yhteiset operaatiot</t>
  </si>
  <si>
    <t>004 Asiantuntijoiden lähettäminen</t>
  </si>
  <si>
    <t>005 Koulutus</t>
  </si>
  <si>
    <t>006 Parhaiden käytäntöjen vaihto, työpajat, konferenssit, tapahtumat, tiedotuskampanjat, viestintätoimet</t>
  </si>
  <si>
    <t>007 Tutkimukset, pilottihankkeet, riskienarviointi</t>
  </si>
  <si>
    <t>008 Välineistö</t>
  </si>
  <si>
    <t>009 Kulkuneuvot</t>
  </si>
  <si>
    <t>010 Rakennukset ja tilat</t>
  </si>
  <si>
    <t>011 Tutkimushankkeiden käyttöönotto tai muu seuranta</t>
  </si>
  <si>
    <t>003 Schengen-arviointeihin perustuvien suositusten toteuttaminen poliisiyhteistyön alalla</t>
  </si>
  <si>
    <t>004 Ei mikään edellä olevista</t>
  </si>
  <si>
    <t>Täytä tämä sivu jos vastasit kyllä Hakijan tiedot -sivulla olleeseen kysymykseen "Onko hakijaorganisaatio saanut EU-rahoitusta viimeisen 3 vuoden aikana".</t>
  </si>
  <si>
    <t>Hankkeet, joiden tavoitteena on ehkäistä ja torjua radikalisoitumista.</t>
  </si>
  <si>
    <t>Hankkeet, joiden tavoitteena on parantaa EU:n tietojärjestelmien ja kansallisten tieto- ja viestintätekniikkajärjestelmien yhteentoimivuutta, siinä määrin kuin siitä säädetään unionin tai jäsenvaltion lainsäädännössä.</t>
  </si>
  <si>
    <t>Hankkeet, joiden tavoitteena on torjua vakavan ja järjestäytyneen rikollisuuden aiheuttamia tärkeimpiä uhkia EU:n toimintapoliittisen syklin/EMPACTin operatiivisten toimien puitteissa.</t>
  </si>
  <si>
    <t>Hankkeet, joiden tavoitteena on ehkäistä ja torjua kyberrikollisuutta, erityisesti verkossa tapahtuvaa lasten seksuaalista hyväksikäyttöä, ja rikoksia, joissa internet on ensisijainen foorumi todisteiden keräämiselle.</t>
  </si>
  <si>
    <t>Hankkeet, joiden tavoitteena on parantaa kriittisen infrastruktuurin turvallisuutta ja häiriönsietokykyä.</t>
  </si>
  <si>
    <t>R.1.8 Niiden osallistujien lukumäärä, jotka ilmoittavat kolmen kuukauden kuluttua koulutustoimesta, että he käyttävät kyseisessä koulutustoimessa hankittuja taitoja ja osaamista</t>
  </si>
  <si>
    <t>R.1.7 Niiden osallistujien lukumäärä, jotka pitävät koulutusta hyödyllisenä työssään</t>
  </si>
  <si>
    <t>R.1.6 Sellaisten hallinnollisten yksikköjen määrä, jotka ovat hiljattain perustaneet uusia tai mukauttaneet olemassa olevia tiedonvaihtomekanismeja/-menettelyjä/-välineitä/-ohjeita muiden jäsenvaltioiden/ unionin elinten tai laitosten/kolmansien maiden/ kansainvälisten järjestöjen kanssa</t>
  </si>
  <si>
    <t>R.1.5 Niiden tieto- ja viestintätekniikkajärjestelmien määrä, jotka on saatettu yhteentoimiviksi jäsenvaltioissa/turvallisuuden kannalta merkittävien EU:n ja hajautettujen tietojärjestelmien kanssa/kansainvälisten tietokantojen kanssa</t>
  </si>
  <si>
    <t>O.1.4 Hankittujen laitteiden määrä</t>
  </si>
  <si>
    <t>O.1.2 Asiantuntijakokousten/työpajojen/opintokäyntien määrä</t>
  </si>
  <si>
    <t>O.1.1 Koulutustoimien osanottajien määrä</t>
  </si>
  <si>
    <t>Indikaattorit et 2 -välilehti</t>
  </si>
  <si>
    <t>O.2.1 Rajat ylittävien operaatioiden määrä</t>
  </si>
  <si>
    <t>O.2.1.1 eriteltynä yhteisten tutkimusryhmien määrä</t>
  </si>
  <si>
    <t>O.2.1.2 eriteltynä EU:n toimintapoliittiseen sykliin kuuluvien operatiivisten toimien määrä</t>
  </si>
  <si>
    <t>O.2.2 Asiantuntijakokousten/työpajojen/opintokäyntien/yhteisten harjoitusten määrä</t>
  </si>
  <si>
    <t xml:space="preserve">O.2.3 Hankittujen laitteiden määrä </t>
  </si>
  <si>
    <t>O.2.4 Rajatylittäviä operaatioita varten hankittujen kulkuneuvojen lukumäärä</t>
  </si>
  <si>
    <t>R.2.5 Rajat ylittävien operaatioiden yhteydessä jäädytettyjen varojen arvioitu arvo</t>
  </si>
  <si>
    <t xml:space="preserve">R.2.6  Rajat ylittävien operaatioiden yhteydessä takavarikoitujen laittomien huumausaineiden määrä tuoteryhmittäin </t>
  </si>
  <si>
    <t xml:space="preserve">R.2.7 Rajat ylittävien operaatioiden yhteydessä takavarikoitujen aseiden määrä asetyypeittäin </t>
  </si>
  <si>
    <t>R.2.8 Sellaisten hallinnollisten yksikköjen määrä, jotka ovat hiljattain kehittäneet/mukauttaneet olemassa olevia mekanismeja/menettelyjä/välineitä/ohjeita muiden jäsenvaltioiden/unionin elinten tai laitosten/kolmansien maiden/kansainvälisten järjestöjen kanssa tehtävää yhteistyötä varten</t>
  </si>
  <si>
    <t>R.2.9 Rajat ylittäviin operaatioihin osallistuneiden henkilöiden määrä</t>
  </si>
  <si>
    <t>R.2.10 Niiden Schengen-arviointeihin perustuvien suositusten määrä (prosentteina), joihin on reagoitu</t>
  </si>
  <si>
    <t>R.3.13 Niiden osallistujien lukumäärä, jotka ilmoittavat kolmen kuukauden kuluttua koulutustoimen päättymisestä, että he käyttävät kyseisessä koulutustoimessa hankittuja taitoja ja osaamista</t>
  </si>
  <si>
    <t>R.3.12  Niiden osallistujien lukumäärä, jotka pitävät koulutusta hyödyllisenä työssään</t>
  </si>
  <si>
    <t>R.3.11 Niiden kriittisten infrastruktuurien/julkisten tilojen määrä, joissa on uudet/mukautetut valmiudet turvallisuusriskien varalta</t>
  </si>
  <si>
    <t>R.3.10 Todistajien ja väärinkäytösten paljastajien suojelemiseksi/tukemiseksi kehitettyjen/laajennettujen aloitteiden lukumäärä</t>
  </si>
  <si>
    <t>R.3.9 Radikalisoitumisen ehkäisemiseksi kehitettyjen/jatkettujen aloitteiden määrä</t>
  </si>
  <si>
    <t>O.3.8 Avustettujen rikosten uhrien määrä</t>
  </si>
  <si>
    <t>O.3.7 Rikoksen uhreja avustavien hankkeiden lukumäärä</t>
  </si>
  <si>
    <t>O.3.6 Rikollisuuden ehkäisemiseen tähtäävien hankkeiden lukumäärä</t>
  </si>
  <si>
    <t>O.3.5 Rakennettujen/hankittujen/parannettujen infrastruktuurien/turvallisuuden kannalta merkityksellisten laitosten/välineiden/mekanismien määrä</t>
  </si>
  <si>
    <t>O.3.4 Hankittujen kulkuneuvojen määrä</t>
  </si>
  <si>
    <t>O.3.3 Hankittujen laitteiden määrä</t>
  </si>
  <si>
    <t>O.3.2 Vaihto-ohjelmien/työpajojen/opintokäyntien määrä</t>
  </si>
  <si>
    <t>O.3.1 Koulutustoimien osanottajien määrä</t>
  </si>
  <si>
    <t>Indikaattorit et 3 -välilehti</t>
  </si>
  <si>
    <t xml:space="preserve">Määritä hankkeelle 1-3 hankinnan kohdetta. Kuvaa tarvittaessa hankinnan eri osioita.
</t>
  </si>
  <si>
    <t>Hankinnan kohde 1</t>
  </si>
  <si>
    <t>Hankinnan kohde 1 - Tulostavoite</t>
  </si>
  <si>
    <t xml:space="preserve">Ilmoita tulostavoite määritellylle hankinnan kohteelle. </t>
  </si>
  <si>
    <t>Hankinnan kohde 2</t>
  </si>
  <si>
    <t>Hankinnan kohde 2 - Tulostavoite</t>
  </si>
  <si>
    <t>Hankinnan kohde 3</t>
  </si>
  <si>
    <t>Hankinnan kohde 3 - Tulostavoite</t>
  </si>
  <si>
    <t>Arvonlisävero on tukikelpoinen kustannus, jos hakija ei saa siitä palautusta, ja se jää hakijalle lopulliseksi kustannukseksi. Hanketoteuttajan on toimitettava tätä hanketta koskeva verottajan ALV-ohjaus ensimmäisen maksatushakemuksen yhteydessä.</t>
  </si>
  <si>
    <t>Toimien tyypit ja teemat</t>
  </si>
  <si>
    <r>
      <t xml:space="preserve">ISF-asetus artikla 5, kohta 4: Rahastosta rahoitettuja laitteita ja tieto- ja viestintätekniikkajärjestelmiä voidaan käyttää asetuksen (EU) 2021/1148 kattamalla täydentävällä alalla. Tällaiset laitteet ja tieto- ja viestintätekniikkajärjestelmät pidetään edelleen saatavilla ja käytettävissä rahaston tavoitteiden saavuttamiseksi.
</t>
    </r>
    <r>
      <rPr>
        <b/>
        <sz val="12"/>
        <rFont val="Arial"/>
        <family val="2"/>
      </rPr>
      <t>Laitteiden käyttö ensimmäisessä alakohdassa tarkoitetulla täydentävällä alalla saa olla enintään 30 prosenttia kyseisten laitteiden kokonaiskäyttöajasta.</t>
    </r>
  </si>
  <si>
    <t>Vakuutan, että hankkeen laitteita sekä tieto- ja viestintäteknisiä järjestelmiä ei käytetä enempää kuin 30 % yllä mainituilla täydentävillä aloilla.</t>
  </si>
  <si>
    <t>Hankkeen tavoitteet</t>
  </si>
  <si>
    <t>Jatkuvuus</t>
  </si>
  <si>
    <t>Saatavilla olevat hankintaan liittyvät asiakirjat</t>
  </si>
  <si>
    <t>Hankinta, johon kustannus liittyy</t>
  </si>
  <si>
    <t>Viestintä EU-näkyvyyden varmistamiseksi</t>
  </si>
  <si>
    <t>Kuvaile tässä kohdassa miten hankkeen tai toiminnan tulosten jatkuvuus varmistetaan hankkeen päätyttyä. Miten hankinnan kohteet otetaan käyttöön ja miten niitä käytetään hankkeen päättymisen jälkeen? Mikä on hankinnan kohteen arvioitu käyttöikä? Onko hankinnan kohteella useampia käyttäjätahoja (esim. muut viranomaiset) ja miten mahdollinen laajempi hyödynnettävyys varmistetaan?</t>
  </si>
  <si>
    <t>Kuvaile hankkeen taustatilannetta. Mihin haasteeseen, ongelmaan tai tarpeeseen hankkeella haetaan ratkaisua? Miten tarve on kartoitettu tai tullut esiin? Miten hankkeen valmistelussa on varmistettu yhteistyö sidosryhmien kanssa ja kumppanuuden toteutuminen? Miten on huomioitu mahdollisen aiemman hanketoiminnan tulokset?</t>
  </si>
  <si>
    <r>
      <t xml:space="preserve">Anna tässä hankinnan kohteelle ytimekäs yksilöivä nimi tai otsikko (esim. suojavälineet). </t>
    </r>
    <r>
      <rPr>
        <sz val="12"/>
        <rFont val="Arial"/>
        <family val="2"/>
      </rPr>
      <t>Kuvaa kohdetta tarkemmin Tulostavoite-kentässä.</t>
    </r>
  </si>
  <si>
    <r>
      <t>Määritä hankinnan kohteen konkreettiset, mitattavissa olevat määrälliset sekä laadulliset tuotokset ja tulokset, joita toimenpiteillä saadaan aikaan.</t>
    </r>
    <r>
      <rPr>
        <sz val="12"/>
        <rFont val="Arial"/>
        <family val="2"/>
      </rPr>
      <t xml:space="preserve"> Tuotoksia ovat esim. tietojärjestelmien toiminnallisuudet tai hankittavien laitteiden ja välineiden määrät ja ominaisuudet. Tuloksia kuvaavat taas esim. tuotosten avulla saavutettu laadullinen parannus.</t>
    </r>
  </si>
  <si>
    <t>Yksityisoikeudelliset oikeushenkilöt: Hakijaorganisaation rekisteröintipäivä:</t>
  </si>
  <si>
    <t>Yksityisoikeudelliset oikeushenkilöt: Hakijaorganisaation rekisteröintinumero:</t>
  </si>
  <si>
    <t xml:space="preserve">Huom! Hakijaorganisaation sähköpostia käytetään rahastojen viestinnässä, joten sen tulee olla  organisaation virallinen sähköposti, esim. organisaation kirjaamon sähköposti. Kirjoita sähköposti oikeassa muodossa, kuten kirjaamo@virasto.fi. </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</si>
  <si>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</si>
  <si>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</si>
  <si>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</si>
  <si>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</si>
  <si>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Hankeavustus hankinnat 1 prosentin kustannusmalli</t>
  </si>
  <si>
    <t>Yksityisoikeudellisilla oikeushenkilöillä tarkoitetaan muita kuin viranomaisia, esimerkiksi yrityksiä, säätiöitä ja yhdistyksiä. Rekisteröintipäivämäärällä tarkoitetaan päivämäärää, jolla oikeushenkilö on rekisteröity kauppa-, säätiö- tai yhdistysrekisteriin.</t>
  </si>
  <si>
    <t>ISF hankeavustus hankinta, 1 prosentin kustannusmalli</t>
  </si>
  <si>
    <t>Tarkemmat ohjeet avustuksen hakemiseen löytyvät Hakijan oppaasta</t>
  </si>
  <si>
    <t>Budjetin perustiedot</t>
  </si>
  <si>
    <t>Avustuksen hakijan tosiasialliset omistajat tai edunsaajat</t>
  </si>
  <si>
    <t>Tämä hakulomake sisältää 21 välisivua, joista suurin osa koskee kaikkia hakijoita.</t>
  </si>
  <si>
    <t>Valitse valikoista hankkeeseen parhaiten soveltuva tukitoimi ja toimityyppi. Voit valita vain yhden kutakin. Valitse lisäksi erityinen teema -valikosta, liittyykö hanke erityisiin teemoihin.</t>
  </si>
  <si>
    <t xml:space="preserve">O.1.3 Perustettujen/mukautettujen/ylläpidettyjen tieto- </t>
  </si>
  <si>
    <t>ja viestintätekniikkajärjestelmien lukumäärä</t>
  </si>
  <si>
    <t>Lomakkeen välisivuja tai yksittäisiä lomakkeen kohtia ei saa muuttaa, piilottaa tai poistaa.</t>
  </si>
  <si>
    <t>• Saatavilla olevat kansallisen kynnysarvon ylittävään hankintaa liittyvät asiakirjat (katso lista asiakirjoista hankinnat-välilehdeltä)</t>
  </si>
  <si>
    <t>Täytä tähän haettavan EU-rahoituksen osuus prosentteina.</t>
  </si>
  <si>
    <t>Varmista, että tarkistusruudun summa on 0 €. Jos ruudussa näkyy muu summa, korjaa yllä olevia tietoja niin, että rahoitussuunnitelma on tasapainossa. Tarkistusruutu näyttää 0 € silloin kun kustannukset ja rahoitus ovat yhtä suuret.</t>
  </si>
  <si>
    <t xml:space="preserve">Merkitse rasti kaikkiin kohtiin, jotka vahvistetaan allekirjoituksella (myös jos allekirjoitus tapahtuu sähköisessä järjestelmässä): </t>
  </si>
  <si>
    <t>Vakuutan/vakuutamme, että hakijaorganisaatiolla (tai avustuksen siirronsaajalla) ei ole takaisinperintäpäätökseen perustuvaa maksamatonta täytäntöönpanokelpoista saatavaa avustuksia ja tukia myöntäville julkisyhteisöille.  </t>
  </si>
  <si>
    <t xml:space="preserve">Tosiasiallisia edunsaajia eli omistajia ovat seuraavat tahot:
1) luonnollinen henkilö, joka omistaa yli 25 % yrityksen osakkeista suoraan tai välillisesti toisen yrityksen kautta
Jos tosiasiallista edunsaajaa ei pystytä tunnistamaan, tosiasiallisina edunsaajina pidetään yrityksen hallitusta tai vastuunalaisia yhtiömiehiä, toimitusjohtajaa tai muuta vastaavassa asemassa olevaa henkilöä.                                                                             2) aatteellisen yhdistyksen hallituksen jäsenet
3) uskonnollisten yhdyskuntien hallituksen jäsenet
4) säätiön hallituksen ja hallintoneuvoston jäsenet
</t>
  </si>
  <si>
    <t>Hankkeen tulee olla voittoa tavoittelematon eli hanke ei saa tuottaa voittoa. Esimerkiksi hankkeessa järjestettävistä toiminnoista ei lähtökohtaisesti pitäisi periä osallistumismaksuja tai hankkeessa tuotettavista materiaaleista tai julkaisuista ei saisi periä maksua. Jos on kuitenkin oletettavissa, että hankkeesta aiheutuisi jotakin tuottoja, kirjaa niistä mahdollisimman tarkka arvio tähän. Tuottoja ovat hankkeeseen kohdistuvat sekä hankkeesta välittömästi aiheutuvat tulot myynnistä, vuokrauksesta, palveluista, maksuista ja muista vastaavista lähteistä.</t>
  </si>
  <si>
    <t>HANKKEEN RAHOITUS</t>
  </si>
  <si>
    <t>Syntymäaika</t>
  </si>
  <si>
    <t>Liitä saatavilla olevat hankintaan liittyvät asiakirjat hakemuksen liitteiksi. Hallintoviranomainen voi pyytää saatavilla olevia hankinta-asiakirjoja tarkasteltavakseen myös haun edetessä.</t>
  </si>
  <si>
    <r>
      <t>Tarkistusruutu (</t>
    </r>
    <r>
      <rPr>
        <sz val="12"/>
        <rFont val="Arial"/>
        <family val="2"/>
      </rPr>
      <t>pitää olla 0 €, muuta kuin EU-rahoitusta on tarpeeksi)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</si>
</sst>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_ ;[Red]\-#,##0.00\ "/>
    <numFmt numFmtId="165" formatCode="#,##0.00\ _€"/>
    <numFmt numFmtId="166" formatCode="[$-F800]dddd\,\ mmmm\ dd\,\ yyyy"/>
    <numFmt numFmtId="167" formatCode="#,##0.00\ &quot;€&quot;"/>
  </numFmts>
  <fonts count="34"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sz val="10"/>
      <name val="Arial"/>
      <family val="2"/>
    </font>
    <font>
      <sz val="8"/>
      <name val="Arial"/>
      <family val="2"/>
      <scheme val="minor"/>
    </font>
    <font>
      <sz val="9"/>
      <color indexed="81"/>
      <name val="Tahoma"/>
      <family val="2"/>
    </font>
    <font>
      <b/>
      <sz val="9"/>
      <color indexed="81"/>
      <name val="Tahoma"/>
      <family val="2"/>
    </font>
    <font>
      <sz val="12"/>
      <name val="Times New Roman"/>
      <family val="1"/>
    </font>
  </fonts>
  <fills count="17">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FF"/>
        <bgColor rgb="FF000000"/>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0">
    <xf numFmtId="0" fontId="0" fillId="0" borderId="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7" fillId="0" borderId="0"/>
    <xf numFmtId="9" fontId="11" fillId="0" borderId="0" applyFont="0" applyFill="0" applyBorder="0" applyAlignment="0" applyProtection="0"/>
    <xf numFmtId="0" fontId="11" fillId="0" borderId="0"/>
    <xf numFmtId="0" fontId="10" fillId="0" borderId="0" applyNumberFormat="0" applyFill="0" applyBorder="0" applyAlignment="0" applyProtection="0"/>
    <xf numFmtId="44" fontId="15"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44" fontId="6" fillId="0" borderId="0" applyFont="0" applyFill="0" applyBorder="0" applyAlignment="0" applyProtection="0"/>
    <xf numFmtId="0" fontId="1" fillId="0" borderId="0"/>
  </cellStyleXfs>
  <cellXfs count="706">
    <xf numFmtId="0" fontId="0" fillId="0" borderId="0" xfId="0"/>
    <xf numFmtId="0" fontId="6" fillId="0" borderId="0" xfId="0" applyFont="1"/>
    <xf numFmtId="0" fontId="4" fillId="0" borderId="0" xfId="0" applyFont="1" applyProtection="1"/>
    <xf numFmtId="0" fontId="0" fillId="6" borderId="0" xfId="0" applyFill="1" applyProtection="1"/>
    <xf numFmtId="0" fontId="4" fillId="6" borderId="0" xfId="0" applyFont="1" applyFill="1" applyProtection="1"/>
    <xf numFmtId="0" fontId="4" fillId="0" borderId="0" xfId="0" applyFont="1" applyBorder="1" applyProtection="1"/>
    <xf numFmtId="49" fontId="6" fillId="0" borderId="0" xfId="0" applyNumberFormat="1" applyFont="1"/>
    <xf numFmtId="0" fontId="4" fillId="12" borderId="0" xfId="0" applyFont="1" applyFill="1" applyProtection="1"/>
    <xf numFmtId="0" fontId="0" fillId="12" borderId="0" xfId="0" applyFill="1" applyProtection="1"/>
    <xf numFmtId="0" fontId="4" fillId="0" borderId="0" xfId="0" applyFont="1" applyAlignment="1" applyProtection="1"/>
    <xf numFmtId="0" fontId="6" fillId="12" borderId="0" xfId="0" applyFont="1" applyFill="1" applyProtection="1"/>
    <xf numFmtId="0" fontId="14" fillId="0" borderId="0" xfId="0" applyFont="1"/>
    <xf numFmtId="0" fontId="12"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8" fillId="10" borderId="1" xfId="0" applyFont="1" applyFill="1" applyBorder="1" applyAlignment="1" applyProtection="1">
      <alignment horizontal="left"/>
    </xf>
    <xf numFmtId="0" fontId="18" fillId="10" borderId="0" xfId="0" applyFont="1" applyFill="1" applyBorder="1" applyAlignment="1" applyProtection="1">
      <alignment horizontal="left"/>
    </xf>
    <xf numFmtId="0" fontId="18" fillId="10" borderId="2" xfId="0" applyFont="1" applyFill="1" applyBorder="1" applyAlignment="1" applyProtection="1">
      <alignment horizontal="left"/>
    </xf>
    <xf numFmtId="0" fontId="0" fillId="11" borderId="0" xfId="0" applyFont="1" applyFill="1" applyProtection="1"/>
    <xf numFmtId="0" fontId="18" fillId="5" borderId="1" xfId="0" applyFont="1" applyFill="1" applyBorder="1" applyAlignment="1" applyProtection="1">
      <alignment horizontal="left"/>
    </xf>
    <xf numFmtId="0" fontId="18" fillId="5" borderId="0" xfId="0" applyFont="1" applyFill="1" applyBorder="1" applyAlignment="1" applyProtection="1">
      <alignment horizontal="left"/>
    </xf>
    <xf numFmtId="0" fontId="18"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8" fillId="5" borderId="2" xfId="0" applyFont="1" applyFill="1" applyBorder="1" applyAlignment="1" applyProtection="1"/>
    <xf numFmtId="0" fontId="18" fillId="5" borderId="0" xfId="0" applyFont="1" applyFill="1" applyBorder="1" applyAlignment="1" applyProtection="1"/>
    <xf numFmtId="0" fontId="19" fillId="5" borderId="0" xfId="0" applyFont="1" applyFill="1" applyBorder="1" applyAlignment="1" applyProtection="1">
      <alignment horizontal="left"/>
    </xf>
    <xf numFmtId="0" fontId="18" fillId="10" borderId="10" xfId="0" applyFont="1" applyFill="1" applyBorder="1" applyAlignment="1" applyProtection="1">
      <alignment horizontal="left"/>
    </xf>
    <xf numFmtId="0" fontId="18" fillId="10" borderId="11" xfId="0" applyFont="1" applyFill="1" applyBorder="1" applyAlignment="1" applyProtection="1">
      <alignment horizontal="left"/>
    </xf>
    <xf numFmtId="0" fontId="18" fillId="10" borderId="12" xfId="0" applyFont="1" applyFill="1" applyBorder="1" applyAlignment="1" applyProtection="1">
      <alignment horizontal="left"/>
    </xf>
    <xf numFmtId="0" fontId="20"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6" fillId="10" borderId="1" xfId="4" applyFont="1" applyFill="1" applyBorder="1" applyAlignment="1" applyProtection="1">
      <alignment horizontal="left" vertical="top"/>
    </xf>
    <xf numFmtId="0" fontId="20" fillId="10" borderId="0" xfId="4" applyFont="1" applyFill="1" applyBorder="1" applyAlignment="1" applyProtection="1">
      <alignment horizontal="left" vertical="top"/>
    </xf>
    <xf numFmtId="0" fontId="20"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8" fillId="5" borderId="8" xfId="0" applyFont="1" applyFill="1" applyBorder="1" applyAlignment="1" applyProtection="1">
      <alignment horizontal="left" vertical="top"/>
    </xf>
    <xf numFmtId="0" fontId="20"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20" fillId="5" borderId="0" xfId="0" applyFont="1" applyFill="1" applyBorder="1" applyAlignment="1" applyProtection="1">
      <alignment horizontal="left" vertical="top"/>
    </xf>
    <xf numFmtId="0" fontId="20" fillId="5" borderId="0" xfId="0"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20" fillId="10" borderId="0"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vertical="top"/>
    </xf>
    <xf numFmtId="0" fontId="20" fillId="10" borderId="6" xfId="0" applyFont="1" applyFill="1" applyBorder="1" applyAlignment="1" applyProtection="1">
      <alignment horizontal="center" wrapText="1"/>
    </xf>
    <xf numFmtId="0" fontId="20"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22" fillId="0" borderId="0" xfId="4" applyFont="1" applyProtection="1"/>
    <xf numFmtId="0" fontId="18" fillId="5" borderId="1" xfId="0" applyFont="1" applyFill="1" applyBorder="1" applyAlignment="1" applyProtection="1">
      <alignment horizontal="left" vertical="top"/>
    </xf>
    <xf numFmtId="0" fontId="0" fillId="5" borderId="1" xfId="0" applyFont="1" applyFill="1" applyBorder="1" applyProtection="1"/>
    <xf numFmtId="0" fontId="18" fillId="5" borderId="1" xfId="0" applyFont="1" applyFill="1" applyBorder="1" applyProtection="1"/>
    <xf numFmtId="0" fontId="0" fillId="5" borderId="2" xfId="0" applyFont="1" applyFill="1" applyBorder="1" applyAlignment="1" applyProtection="1">
      <alignment horizontal="left" vertical="top" wrapText="1"/>
    </xf>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8" fillId="5" borderId="4" xfId="0" applyFont="1" applyFill="1" applyBorder="1" applyAlignment="1" applyProtection="1"/>
    <xf numFmtId="0" fontId="18"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8" fillId="5" borderId="6" xfId="0" applyFont="1" applyFill="1" applyBorder="1" applyAlignment="1" applyProtection="1">
      <alignment horizontal="left"/>
    </xf>
    <xf numFmtId="0" fontId="18" fillId="5" borderId="4" xfId="0" applyFont="1" applyFill="1" applyBorder="1" applyAlignment="1" applyProtection="1">
      <alignment horizontal="left"/>
    </xf>
    <xf numFmtId="0" fontId="18" fillId="5" borderId="7" xfId="0" applyFont="1" applyFill="1" applyBorder="1" applyAlignment="1" applyProtection="1">
      <alignment horizontal="left"/>
    </xf>
    <xf numFmtId="0" fontId="18" fillId="10" borderId="0" xfId="0" applyFont="1" applyFill="1" applyBorder="1" applyAlignment="1" applyProtection="1">
      <alignment horizontal="left"/>
    </xf>
    <xf numFmtId="0" fontId="24" fillId="0" borderId="0" xfId="0" applyFont="1" applyProtection="1"/>
    <xf numFmtId="0" fontId="0" fillId="10" borderId="0" xfId="0" applyFont="1" applyFill="1" applyBorder="1" applyAlignment="1" applyProtection="1">
      <alignment horizontal="left"/>
    </xf>
    <xf numFmtId="0" fontId="18"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20" fillId="9" borderId="3" xfId="0" applyFont="1" applyFill="1" applyBorder="1" applyAlignment="1" applyProtection="1">
      <alignment vertical="center"/>
    </xf>
    <xf numFmtId="0" fontId="20"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0" fillId="6" borderId="0" xfId="0" applyFont="1" applyFill="1" applyBorder="1" applyAlignment="1" applyProtection="1">
      <alignment horizontal="left" vertical="top" wrapText="1"/>
    </xf>
    <xf numFmtId="0" fontId="25" fillId="5" borderId="0" xfId="0" applyFont="1" applyFill="1" applyBorder="1" applyProtection="1"/>
    <xf numFmtId="9" fontId="6" fillId="0" borderId="0" xfId="0" applyNumberFormat="1" applyFont="1"/>
    <xf numFmtId="0" fontId="0" fillId="10" borderId="0" xfId="0" applyFont="1" applyFill="1" applyBorder="1" applyAlignment="1" applyProtection="1">
      <alignment horizontal="left" vertical="top" wrapText="1"/>
    </xf>
    <xf numFmtId="0" fontId="26" fillId="0" borderId="0" xfId="0" applyFont="1" applyBorder="1" applyProtection="1"/>
    <xf numFmtId="0" fontId="26" fillId="10" borderId="1" xfId="0" applyFont="1" applyFill="1" applyBorder="1" applyProtection="1"/>
    <xf numFmtId="0" fontId="26" fillId="10" borderId="0" xfId="0" applyFont="1" applyFill="1" applyBorder="1" applyProtection="1"/>
    <xf numFmtId="0" fontId="26" fillId="10" borderId="0" xfId="0" applyFont="1" applyFill="1" applyBorder="1" applyAlignment="1" applyProtection="1"/>
    <xf numFmtId="0" fontId="26" fillId="10" borderId="2" xfId="0" applyFont="1" applyFill="1" applyBorder="1" applyProtection="1"/>
    <xf numFmtId="0" fontId="26" fillId="5" borderId="0" xfId="0" applyFont="1" applyFill="1" applyBorder="1" applyProtection="1"/>
    <xf numFmtId="0" fontId="28" fillId="5" borderId="0" xfId="0" applyFont="1" applyFill="1" applyBorder="1" applyProtection="1"/>
    <xf numFmtId="0" fontId="26" fillId="5" borderId="0" xfId="0" applyFont="1" applyFill="1" applyBorder="1" applyAlignment="1" applyProtection="1">
      <alignment horizontal="left" vertical="top" wrapText="1"/>
    </xf>
    <xf numFmtId="0" fontId="28" fillId="0" borderId="0" xfId="0" applyFont="1" applyAlignment="1" applyProtection="1">
      <alignment vertical="top" wrapText="1"/>
    </xf>
    <xf numFmtId="0" fontId="26" fillId="6" borderId="0" xfId="0" applyFont="1" applyFill="1" applyBorder="1" applyAlignment="1" applyProtection="1">
      <alignment horizontal="left" vertical="top" wrapText="1"/>
    </xf>
    <xf numFmtId="0" fontId="26" fillId="6" borderId="0" xfId="0" applyFont="1" applyFill="1" applyBorder="1" applyProtection="1"/>
    <xf numFmtId="0" fontId="26" fillId="6" borderId="0" xfId="0" applyFont="1" applyFill="1" applyAlignment="1" applyProtection="1">
      <alignment horizontal="left" vertical="top" wrapText="1"/>
    </xf>
    <xf numFmtId="0" fontId="26" fillId="9" borderId="4" xfId="0" applyFont="1" applyFill="1" applyBorder="1" applyProtection="1"/>
    <xf numFmtId="0" fontId="0" fillId="0" borderId="0" xfId="0" applyFont="1" applyAlignment="1" applyProtection="1">
      <alignment wrapText="1"/>
    </xf>
    <xf numFmtId="0" fontId="18" fillId="0" borderId="0" xfId="0" applyFont="1" applyAlignment="1" applyProtection="1">
      <alignment wrapText="1"/>
    </xf>
    <xf numFmtId="0" fontId="18"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8" fillId="10" borderId="1" xfId="0" applyFont="1" applyFill="1" applyBorder="1" applyAlignment="1" applyProtection="1"/>
    <xf numFmtId="0" fontId="0" fillId="10" borderId="1" xfId="0" applyFont="1" applyFill="1" applyBorder="1" applyAlignment="1" applyProtection="1">
      <alignment wrapText="1"/>
    </xf>
    <xf numFmtId="0" fontId="18"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Protection="1"/>
    <xf numFmtId="0" fontId="0" fillId="9" borderId="1" xfId="0" applyFont="1" applyFill="1" applyBorder="1" applyProtection="1"/>
    <xf numFmtId="0" fontId="18"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9" borderId="7" xfId="0" applyFont="1" applyFill="1" applyBorder="1" applyAlignment="1" applyProtection="1">
      <alignment horizontal="right"/>
    </xf>
    <xf numFmtId="0" fontId="0" fillId="6" borderId="0" xfId="0" applyFont="1" applyFill="1" applyBorder="1" applyProtection="1"/>
    <xf numFmtId="0" fontId="20" fillId="6" borderId="0" xfId="0" applyFont="1" applyFill="1" applyBorder="1" applyProtection="1"/>
    <xf numFmtId="0" fontId="20" fillId="5" borderId="0" xfId="0" applyFont="1" applyFill="1" applyBorder="1" applyProtection="1"/>
    <xf numFmtId="0" fontId="0" fillId="6" borderId="0" xfId="0" applyFont="1" applyFill="1" applyProtection="1"/>
    <xf numFmtId="0" fontId="0" fillId="5" borderId="5" xfId="0" applyFont="1" applyFill="1" applyBorder="1" applyProtection="1"/>
    <xf numFmtId="0" fontId="18" fillId="10" borderId="0" xfId="0" applyFont="1" applyFill="1" applyBorder="1" applyAlignment="1" applyProtection="1">
      <alignment horizontal="left" wrapText="1"/>
    </xf>
    <xf numFmtId="0" fontId="0" fillId="10" borderId="9" xfId="0" applyFont="1" applyFill="1" applyBorder="1" applyProtection="1"/>
    <xf numFmtId="0" fontId="0" fillId="0" borderId="0" xfId="0" applyFont="1" applyBorder="1" applyAlignment="1" applyProtection="1">
      <alignment horizontal="center" vertical="top" wrapText="1"/>
    </xf>
    <xf numFmtId="0" fontId="18"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9" borderId="12" xfId="0" applyFont="1" applyFill="1" applyBorder="1" applyProtection="1"/>
    <xf numFmtId="0" fontId="0" fillId="12" borderId="0" xfId="0" applyFont="1" applyFill="1" applyProtection="1"/>
    <xf numFmtId="0" fontId="0" fillId="9" borderId="5" xfId="0" applyFont="1" applyFill="1" applyBorder="1" applyProtection="1"/>
    <xf numFmtId="0" fontId="0" fillId="12" borderId="0" xfId="0" applyFont="1" applyFill="1" applyBorder="1" applyProtection="1"/>
    <xf numFmtId="0" fontId="24" fillId="12" borderId="0" xfId="0" applyFont="1" applyFill="1" applyProtection="1"/>
    <xf numFmtId="0" fontId="18" fillId="13" borderId="10" xfId="2" applyNumberFormat="1" applyFont="1" applyFill="1" applyBorder="1" applyAlignment="1" applyProtection="1"/>
    <xf numFmtId="0" fontId="18"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8" fillId="13" borderId="9" xfId="1" applyNumberFormat="1" applyFont="1" applyFill="1" applyBorder="1" applyAlignment="1" applyProtection="1">
      <alignment horizontal="left" vertical="top"/>
    </xf>
    <xf numFmtId="49" fontId="18" fillId="13" borderId="9" xfId="3" applyNumberFormat="1" applyFont="1" applyFill="1" applyBorder="1" applyAlignment="1" applyProtection="1">
      <alignment horizontal="left" vertical="top" wrapText="1"/>
    </xf>
    <xf numFmtId="49" fontId="18"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9" fontId="0" fillId="12" borderId="9" xfId="0" applyNumberFormat="1" applyFont="1" applyFill="1" applyBorder="1" applyProtection="1">
      <protection locked="0"/>
    </xf>
    <xf numFmtId="4" fontId="0" fillId="13" borderId="12" xfId="0" applyNumberFormat="1" applyFont="1" applyFill="1" applyBorder="1" applyProtection="1"/>
    <xf numFmtId="0" fontId="18" fillId="13" borderId="9" xfId="1" applyNumberFormat="1" applyFont="1" applyFill="1" applyBorder="1" applyAlignment="1" applyProtection="1">
      <alignment horizontal="left" vertical="top" wrapText="1"/>
    </xf>
    <xf numFmtId="0" fontId="18" fillId="9" borderId="10" xfId="2" applyNumberFormat="1" applyFont="1" applyFill="1" applyBorder="1" applyAlignment="1" applyProtection="1"/>
    <xf numFmtId="0" fontId="18"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8"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19" fillId="0" borderId="0" xfId="0" applyFont="1" applyBorder="1" applyAlignment="1" applyProtection="1"/>
    <xf numFmtId="0" fontId="18" fillId="10" borderId="10" xfId="0" applyFont="1" applyFill="1" applyBorder="1" applyAlignment="1" applyProtection="1"/>
    <xf numFmtId="0" fontId="18" fillId="10" borderId="12" xfId="0" applyFont="1" applyFill="1" applyBorder="1" applyAlignment="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164" fontId="0" fillId="0" borderId="0" xfId="0" applyNumberFormat="1" applyFont="1" applyProtection="1"/>
    <xf numFmtId="0" fontId="18"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8" fillId="9" borderId="1" xfId="0" applyFont="1" applyFill="1" applyBorder="1" applyProtection="1"/>
    <xf numFmtId="0" fontId="20"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20" fillId="12" borderId="0" xfId="0" applyFont="1" applyFill="1" applyProtection="1"/>
    <xf numFmtId="0" fontId="20" fillId="9" borderId="1" xfId="0" applyFont="1" applyFill="1" applyBorder="1" applyProtection="1"/>
    <xf numFmtId="44" fontId="0" fillId="9" borderId="9" xfId="0" applyNumberFormat="1" applyFont="1" applyFill="1" applyBorder="1" applyProtection="1"/>
    <xf numFmtId="0" fontId="18"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44" fontId="0" fillId="11" borderId="2" xfId="9" applyFont="1" applyFill="1" applyBorder="1" applyProtection="1"/>
    <xf numFmtId="0" fontId="0" fillId="11" borderId="6" xfId="0" applyFont="1" applyFill="1" applyBorder="1" applyProtection="1"/>
    <xf numFmtId="44" fontId="0" fillId="11" borderId="7" xfId="9"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8" fillId="9" borderId="8" xfId="2" applyNumberFormat="1" applyFont="1" applyFill="1" applyBorder="1" applyAlignment="1" applyProtection="1"/>
    <xf numFmtId="0" fontId="18" fillId="9" borderId="3" xfId="2" applyNumberFormat="1" applyFont="1" applyFill="1" applyBorder="1" applyAlignment="1" applyProtection="1"/>
    <xf numFmtId="0" fontId="18"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18" fillId="9" borderId="13" xfId="0" applyFont="1" applyFill="1" applyBorder="1" applyAlignment="1" applyProtection="1">
      <alignment horizontal="center" vertical="center"/>
    </xf>
    <xf numFmtId="0" fontId="18"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8" fillId="10" borderId="8" xfId="0" applyFont="1" applyFill="1" applyBorder="1" applyProtection="1"/>
    <xf numFmtId="0" fontId="18" fillId="10" borderId="3" xfId="0" applyFont="1" applyFill="1" applyBorder="1" applyProtection="1"/>
    <xf numFmtId="0" fontId="18"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7"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0" fontId="0" fillId="6" borderId="0" xfId="0" applyFont="1" applyFill="1" applyBorder="1" applyAlignment="1" applyProtection="1">
      <alignment vertical="top" wrapText="1"/>
    </xf>
    <xf numFmtId="0" fontId="18" fillId="5" borderId="0" xfId="0" applyFont="1" applyFill="1" applyBorder="1" applyAlignment="1" applyProtection="1">
      <alignment wrapText="1"/>
    </xf>
    <xf numFmtId="0" fontId="18" fillId="10" borderId="0" xfId="0" applyFont="1" applyFill="1" applyBorder="1" applyAlignment="1" applyProtection="1"/>
    <xf numFmtId="0" fontId="18" fillId="10" borderId="2" xfId="0" applyFont="1" applyFill="1" applyBorder="1" applyAlignment="1" applyProtection="1"/>
    <xf numFmtId="0" fontId="18" fillId="10" borderId="3" xfId="0" applyFont="1" applyFill="1" applyBorder="1" applyAlignment="1" applyProtection="1"/>
    <xf numFmtId="0" fontId="18"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18"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top"/>
    </xf>
    <xf numFmtId="0" fontId="23" fillId="0" borderId="0" xfId="0" applyFont="1" applyProtection="1"/>
    <xf numFmtId="0" fontId="23" fillId="0" borderId="0" xfId="0" applyFont="1"/>
    <xf numFmtId="0" fontId="23" fillId="12" borderId="0" xfId="0" applyFont="1" applyFill="1" applyProtection="1"/>
    <xf numFmtId="0" fontId="23" fillId="12" borderId="0" xfId="0" applyFont="1" applyFill="1" applyAlignment="1" applyProtection="1">
      <alignment horizontal="left" vertical="top" wrapText="1"/>
    </xf>
    <xf numFmtId="0" fontId="23" fillId="0" borderId="0" xfId="0" applyFont="1" applyBorder="1" applyProtection="1"/>
    <xf numFmtId="0" fontId="13" fillId="10" borderId="8" xfId="0" applyFont="1" applyFill="1" applyBorder="1" applyAlignment="1" applyProtection="1"/>
    <xf numFmtId="0" fontId="13" fillId="10" borderId="3" xfId="0" applyFont="1" applyFill="1" applyBorder="1" applyAlignment="1" applyProtection="1"/>
    <xf numFmtId="0" fontId="13" fillId="10" borderId="5" xfId="0" applyFont="1" applyFill="1" applyBorder="1" applyAlignment="1" applyProtection="1"/>
    <xf numFmtId="0" fontId="26" fillId="0" borderId="0" xfId="0" applyFont="1" applyFill="1" applyBorder="1" applyProtection="1"/>
    <xf numFmtId="0" fontId="13" fillId="0" borderId="0" xfId="0" applyFont="1" applyFill="1" applyBorder="1" applyAlignment="1" applyProtection="1"/>
    <xf numFmtId="0" fontId="18" fillId="13" borderId="11" xfId="2" applyNumberFormat="1"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6" fillId="5" borderId="0" xfId="0" applyFont="1" applyFill="1" applyBorder="1" applyAlignment="1" applyProtection="1">
      <alignment horizontal="left" vertical="top" wrapText="1"/>
    </xf>
    <xf numFmtId="0" fontId="18" fillId="10" borderId="0" xfId="0" applyFont="1" applyFill="1" applyBorder="1" applyAlignment="1" applyProtection="1">
      <alignment horizontal="left"/>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23" fillId="6" borderId="0" xfId="0" applyFont="1" applyFill="1" applyAlignment="1" applyProtection="1">
      <alignment horizontal="left" vertical="top" wrapText="1"/>
    </xf>
    <xf numFmtId="0" fontId="0" fillId="6" borderId="0"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2"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8" fillId="5" borderId="0" xfId="0" applyFont="1" applyFill="1" applyBorder="1" applyAlignment="1" applyProtection="1">
      <alignment horizontal="left" vertical="top"/>
    </xf>
    <xf numFmtId="0" fontId="18" fillId="10" borderId="8" xfId="0" applyFont="1" applyFill="1" applyBorder="1" applyAlignment="1" applyProtection="1">
      <alignment horizontal="left" vertical="top"/>
    </xf>
    <xf numFmtId="0" fontId="18"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8" fillId="5" borderId="3" xfId="0" applyFont="1" applyFill="1" applyBorder="1" applyAlignment="1" applyProtection="1">
      <alignment horizontal="left" vertical="center"/>
    </xf>
    <xf numFmtId="0" fontId="13" fillId="5" borderId="0" xfId="0" applyFont="1" applyFill="1" applyBorder="1" applyProtection="1"/>
    <xf numFmtId="0" fontId="13" fillId="10" borderId="1" xfId="0" applyFont="1" applyFill="1" applyBorder="1" applyProtection="1"/>
    <xf numFmtId="0" fontId="26" fillId="10" borderId="1" xfId="0" applyFont="1" applyFill="1" applyBorder="1" applyAlignment="1" applyProtection="1">
      <alignment horizontal="left" vertical="top" wrapText="1"/>
    </xf>
    <xf numFmtId="0" fontId="26" fillId="10" borderId="6" xfId="0" applyFont="1" applyFill="1" applyBorder="1" applyProtection="1"/>
    <xf numFmtId="0" fontId="26" fillId="10" borderId="8" xfId="0" applyFont="1" applyFill="1" applyBorder="1" applyProtection="1"/>
    <xf numFmtId="0" fontId="26" fillId="5" borderId="3" xfId="0" applyFont="1" applyFill="1" applyBorder="1" applyProtection="1"/>
    <xf numFmtId="0" fontId="26" fillId="10" borderId="2" xfId="0" applyFont="1" applyFill="1" applyBorder="1" applyAlignment="1" applyProtection="1">
      <alignment horizontal="left" vertical="top" wrapText="1"/>
    </xf>
    <xf numFmtId="0" fontId="26" fillId="10" borderId="5" xfId="0" applyFont="1" applyFill="1" applyBorder="1" applyProtection="1"/>
    <xf numFmtId="0" fontId="26" fillId="10" borderId="7" xfId="0" applyFont="1" applyFill="1" applyBorder="1" applyProtection="1"/>
    <xf numFmtId="0" fontId="0" fillId="10" borderId="0" xfId="0" applyFont="1" applyFill="1" applyBorder="1" applyAlignment="1" applyProtection="1">
      <alignment horizontal="center" wrapText="1"/>
    </xf>
    <xf numFmtId="0" fontId="0" fillId="10" borderId="4" xfId="0" applyFont="1" applyFill="1" applyBorder="1" applyAlignment="1" applyProtection="1">
      <alignment horizontal="left" vertical="top" wrapText="1"/>
    </xf>
    <xf numFmtId="0" fontId="18" fillId="9" borderId="10" xfId="0" applyFont="1" applyFill="1" applyBorder="1" applyProtection="1"/>
    <xf numFmtId="0" fontId="0" fillId="9" borderId="11" xfId="0" applyFont="1" applyFill="1" applyBorder="1" applyProtection="1"/>
    <xf numFmtId="0" fontId="18"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8" fillId="5" borderId="3" xfId="0" applyFont="1" applyFill="1" applyBorder="1" applyAlignment="1" applyProtection="1">
      <alignment horizontal="left" vertical="top"/>
    </xf>
    <xf numFmtId="0" fontId="18"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8" fillId="9" borderId="0" xfId="0" applyFont="1" applyFill="1" applyBorder="1" applyAlignment="1" applyProtection="1">
      <alignment vertical="center"/>
    </xf>
    <xf numFmtId="0" fontId="18" fillId="5" borderId="0" xfId="0" applyFont="1" applyFill="1" applyBorder="1" applyProtection="1"/>
    <xf numFmtId="0" fontId="4" fillId="10" borderId="8" xfId="0" applyFont="1" applyFill="1" applyBorder="1" applyProtection="1"/>
    <xf numFmtId="0" fontId="4" fillId="10" borderId="1" xfId="0" applyFont="1" applyFill="1" applyBorder="1" applyProtection="1"/>
    <xf numFmtId="0" fontId="4" fillId="10" borderId="6" xfId="0" applyFont="1" applyFill="1" applyBorder="1" applyProtection="1"/>
    <xf numFmtId="0" fontId="0" fillId="10" borderId="2" xfId="0" applyFont="1" applyFill="1" applyBorder="1" applyAlignment="1" applyProtection="1">
      <alignment wrapText="1"/>
    </xf>
    <xf numFmtId="0" fontId="18" fillId="10" borderId="2" xfId="0" applyFont="1" applyFill="1" applyBorder="1" applyAlignment="1" applyProtection="1">
      <alignment wrapText="1"/>
    </xf>
    <xf numFmtId="0" fontId="16"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xf>
    <xf numFmtId="0" fontId="20" fillId="10" borderId="2" xfId="0" applyFont="1" applyFill="1" applyBorder="1" applyAlignment="1" applyProtection="1">
      <alignment vertical="center"/>
    </xf>
    <xf numFmtId="0" fontId="0" fillId="10" borderId="5" xfId="0" applyFont="1" applyFill="1" applyBorder="1" applyAlignment="1" applyProtection="1">
      <alignment horizontal="left" wrapText="1"/>
    </xf>
    <xf numFmtId="0" fontId="18" fillId="10" borderId="0" xfId="0" applyFont="1" applyFill="1" applyBorder="1" applyAlignment="1" applyProtection="1">
      <alignment horizontal="left"/>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12" borderId="0" xfId="0" applyFill="1"/>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18" fillId="10" borderId="2" xfId="0" applyFont="1" applyFill="1" applyBorder="1" applyAlignment="1" applyProtection="1">
      <alignment horizontal="left"/>
    </xf>
    <xf numFmtId="0" fontId="4" fillId="0" borderId="0" xfId="7" applyFont="1" applyBorder="1" applyProtection="1"/>
    <xf numFmtId="0" fontId="23" fillId="0" borderId="0" xfId="7" applyFont="1" applyBorder="1" applyProtection="1"/>
    <xf numFmtId="0" fontId="23" fillId="0" borderId="0" xfId="7" applyFont="1" applyFill="1" applyBorder="1" applyProtection="1"/>
    <xf numFmtId="0" fontId="20" fillId="9" borderId="0" xfId="7" applyFont="1" applyFill="1" applyBorder="1" applyProtection="1"/>
    <xf numFmtId="0" fontId="23" fillId="9" borderId="0" xfId="7" applyFont="1" applyFill="1" applyBorder="1" applyProtection="1"/>
    <xf numFmtId="0" fontId="18" fillId="0" borderId="0" xfId="7" applyFont="1" applyFill="1" applyBorder="1" applyProtection="1"/>
    <xf numFmtId="0" fontId="18" fillId="9" borderId="0" xfId="7" applyFont="1" applyFill="1" applyBorder="1" applyAlignment="1" applyProtection="1"/>
    <xf numFmtId="0" fontId="23" fillId="9" borderId="0" xfId="7" applyFont="1" applyFill="1" applyBorder="1" applyAlignment="1" applyProtection="1"/>
    <xf numFmtId="0" fontId="22" fillId="0" borderId="0" xfId="4" applyFont="1" applyFill="1" applyBorder="1" applyProtection="1"/>
    <xf numFmtId="0" fontId="20" fillId="0" borderId="0" xfId="7" applyFont="1" applyBorder="1" applyProtection="1"/>
    <xf numFmtId="0" fontId="20" fillId="0" borderId="0" xfId="7" applyFont="1" applyFill="1" applyBorder="1" applyProtection="1"/>
    <xf numFmtId="0" fontId="18" fillId="6" borderId="0" xfId="7" applyFont="1" applyFill="1" applyBorder="1" applyProtection="1"/>
    <xf numFmtId="0" fontId="23" fillId="6" borderId="0" xfId="7" applyFont="1" applyFill="1" applyBorder="1" applyProtection="1"/>
    <xf numFmtId="0" fontId="20" fillId="6" borderId="0" xfId="7" applyFont="1" applyFill="1" applyBorder="1" applyProtection="1"/>
    <xf numFmtId="0" fontId="23" fillId="0" borderId="0" xfId="7" applyFont="1" applyFill="1" applyBorder="1" applyProtection="1">
      <protection locked="0"/>
    </xf>
    <xf numFmtId="0" fontId="23" fillId="0" borderId="0" xfId="7" applyFont="1" applyBorder="1" applyProtection="1">
      <protection locked="0"/>
    </xf>
    <xf numFmtId="167" fontId="0" fillId="12" borderId="9" xfId="0" applyNumberFormat="1" applyFont="1" applyFill="1" applyBorder="1" applyAlignment="1" applyProtection="1">
      <alignment wrapText="1"/>
      <protection locked="0"/>
    </xf>
    <xf numFmtId="0" fontId="0" fillId="9" borderId="0" xfId="0" applyFont="1" applyFill="1" applyBorder="1" applyAlignment="1" applyProtection="1">
      <alignment horizontal="left" vertical="top" wrapText="1"/>
    </xf>
    <xf numFmtId="167" fontId="0" fillId="0" borderId="9" xfId="0" applyNumberFormat="1" applyFont="1" applyBorder="1" applyProtection="1">
      <protection locked="0"/>
    </xf>
    <xf numFmtId="0" fontId="0" fillId="10" borderId="9" xfId="0" applyFont="1" applyFill="1" applyBorder="1" applyAlignment="1" applyProtection="1">
      <alignment horizontal="left"/>
    </xf>
    <xf numFmtId="0" fontId="18"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8"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9" borderId="0" xfId="0" applyFill="1" applyProtection="1"/>
    <xf numFmtId="0" fontId="23" fillId="6" borderId="0" xfId="0" applyFont="1" applyFill="1" applyAlignment="1" applyProtection="1">
      <alignment horizontal="left" vertical="top" wrapText="1"/>
    </xf>
    <xf numFmtId="167" fontId="0" fillId="12" borderId="9" xfId="9" applyNumberFormat="1" applyFont="1" applyFill="1" applyBorder="1" applyProtection="1">
      <protection locked="0"/>
    </xf>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0" fillId="6" borderId="9" xfId="0" applyFont="1" applyFill="1" applyBorder="1" applyProtection="1">
      <protection locked="0"/>
    </xf>
    <xf numFmtId="0" fontId="18" fillId="9" borderId="0" xfId="0" applyFont="1" applyFill="1" applyBorder="1" applyAlignment="1" applyProtection="1">
      <alignment horizontal="left" vertical="top"/>
    </xf>
    <xf numFmtId="0" fontId="23" fillId="6" borderId="0" xfId="0" applyFont="1" applyFill="1" applyProtection="1"/>
    <xf numFmtId="0" fontId="4" fillId="10" borderId="0" xfId="0" applyFont="1" applyFill="1" applyProtection="1"/>
    <xf numFmtId="0" fontId="0" fillId="9"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0" fontId="0" fillId="5" borderId="0" xfId="0" applyFont="1" applyFill="1" applyBorder="1" applyAlignment="1" applyProtection="1">
      <alignment horizontal="left" wrapText="1"/>
    </xf>
    <xf numFmtId="0" fontId="0" fillId="10" borderId="0" xfId="0" applyFont="1" applyFill="1" applyBorder="1" applyAlignment="1" applyProtection="1">
      <alignment horizontal="left" wrapText="1"/>
    </xf>
    <xf numFmtId="0" fontId="0" fillId="9" borderId="0" xfId="7" applyFont="1" applyFill="1" applyBorder="1" applyProtection="1"/>
    <xf numFmtId="0" fontId="0" fillId="5" borderId="1" xfId="0" applyFont="1" applyFill="1" applyBorder="1" applyAlignment="1" applyProtection="1">
      <alignment horizontal="left" vertical="top"/>
    </xf>
    <xf numFmtId="0" fontId="0" fillId="8" borderId="0" xfId="0" applyFont="1" applyFill="1" applyBorder="1" applyProtection="1"/>
    <xf numFmtId="0" fontId="29" fillId="0" borderId="0" xfId="0" applyFont="1"/>
    <xf numFmtId="0" fontId="0" fillId="6" borderId="0" xfId="0" applyFont="1" applyFill="1" applyBorder="1" applyAlignment="1" applyProtection="1"/>
    <xf numFmtId="0" fontId="16" fillId="6" borderId="0" xfId="0" applyFont="1" applyFill="1" applyAlignment="1" applyProtection="1">
      <alignment vertical="top" wrapText="1"/>
    </xf>
    <xf numFmtId="0" fontId="16" fillId="5" borderId="0" xfId="0" applyFont="1" applyFill="1" applyBorder="1" applyAlignment="1" applyProtection="1">
      <alignment horizontal="left"/>
    </xf>
    <xf numFmtId="0" fontId="0" fillId="12" borderId="0" xfId="0" applyFont="1" applyFill="1" applyAlignment="1" applyProtection="1">
      <alignment vertical="top" wrapText="1"/>
    </xf>
    <xf numFmtId="0" fontId="0" fillId="12" borderId="0" xfId="0" applyFont="1" applyFill="1" applyAlignment="1" applyProtection="1">
      <alignment vertical="top"/>
    </xf>
    <xf numFmtId="0" fontId="20" fillId="6" borderId="0" xfId="0" applyFont="1" applyFill="1" applyAlignment="1" applyProtection="1">
      <alignment vertical="top"/>
    </xf>
    <xf numFmtId="0" fontId="23" fillId="10" borderId="0" xfId="7" applyFont="1" applyFill="1" applyBorder="1" applyProtection="1"/>
    <xf numFmtId="0" fontId="0" fillId="11" borderId="0" xfId="0" applyFont="1" applyFill="1" applyAlignment="1" applyProtection="1">
      <alignment vertical="top"/>
    </xf>
    <xf numFmtId="0" fontId="0" fillId="10" borderId="0" xfId="7" applyFont="1" applyFill="1" applyBorder="1" applyProtection="1"/>
    <xf numFmtId="0" fontId="23" fillId="0" borderId="0" xfId="0" applyFont="1" applyAlignment="1" applyProtection="1"/>
    <xf numFmtId="0" fontId="0" fillId="6" borderId="0" xfId="0" applyFill="1"/>
    <xf numFmtId="0" fontId="16" fillId="6" borderId="0" xfId="0" applyFont="1" applyFill="1"/>
    <xf numFmtId="0" fontId="16" fillId="6" borderId="0" xfId="0" applyFont="1" applyFill="1" applyBorder="1" applyAlignment="1">
      <alignment vertical="top"/>
    </xf>
    <xf numFmtId="0" fontId="16" fillId="6" borderId="0" xfId="0" applyFont="1" applyFill="1" applyBorder="1" applyAlignment="1">
      <alignment horizontal="left" vertical="top" wrapText="1"/>
    </xf>
    <xf numFmtId="0" fontId="16" fillId="10" borderId="8" xfId="0" applyFont="1" applyFill="1" applyBorder="1"/>
    <xf numFmtId="0" fontId="16" fillId="10" borderId="3" xfId="0" applyFont="1" applyFill="1" applyBorder="1"/>
    <xf numFmtId="0" fontId="16" fillId="10" borderId="5" xfId="0" applyFont="1" applyFill="1" applyBorder="1"/>
    <xf numFmtId="0" fontId="16" fillId="10" borderId="1" xfId="0" applyFont="1" applyFill="1" applyBorder="1"/>
    <xf numFmtId="0" fontId="21" fillId="10" borderId="0" xfId="0" applyFont="1" applyFill="1" applyBorder="1"/>
    <xf numFmtId="0" fontId="16" fillId="10" borderId="0" xfId="0" applyFont="1" applyFill="1" applyBorder="1"/>
    <xf numFmtId="0" fontId="16" fillId="10" borderId="2" xfId="0" applyFont="1" applyFill="1" applyBorder="1"/>
    <xf numFmtId="0" fontId="21" fillId="10" borderId="4" xfId="0" applyFont="1" applyFill="1" applyBorder="1" applyAlignment="1">
      <alignment horizontal="left" wrapText="1"/>
    </xf>
    <xf numFmtId="0" fontId="20" fillId="10" borderId="0" xfId="0" applyFont="1" applyFill="1" applyBorder="1"/>
    <xf numFmtId="0" fontId="21" fillId="10" borderId="0" xfId="0" applyFont="1" applyFill="1" applyBorder="1" applyAlignment="1">
      <alignment horizontal="left" wrapText="1"/>
    </xf>
    <xf numFmtId="0" fontId="16" fillId="10" borderId="2" xfId="0" applyFont="1" applyFill="1" applyBorder="1" applyAlignment="1">
      <alignment vertical="top" wrapText="1"/>
    </xf>
    <xf numFmtId="0" fontId="23" fillId="10" borderId="0" xfId="0" applyFont="1" applyFill="1" applyBorder="1" applyAlignment="1">
      <alignment horizontal="left" vertical="top" wrapText="1"/>
    </xf>
    <xf numFmtId="0" fontId="16" fillId="10" borderId="6" xfId="0" applyFont="1" applyFill="1" applyBorder="1"/>
    <xf numFmtId="0" fontId="16" fillId="10" borderId="4" xfId="0" applyFont="1" applyFill="1" applyBorder="1"/>
    <xf numFmtId="0" fontId="16" fillId="10" borderId="7" xfId="0" applyFont="1" applyFill="1" applyBorder="1"/>
    <xf numFmtId="0" fontId="18" fillId="10" borderId="2" xfId="0" applyFont="1" applyFill="1" applyBorder="1" applyAlignment="1" applyProtection="1">
      <alignment horizontal="left"/>
    </xf>
    <xf numFmtId="0" fontId="23" fillId="6" borderId="0" xfId="0" applyFont="1" applyFill="1" applyAlignment="1" applyProtection="1">
      <alignment horizontal="left" vertical="top" wrapText="1"/>
    </xf>
    <xf numFmtId="0" fontId="23" fillId="6" borderId="0" xfId="14" applyFont="1" applyFill="1" applyBorder="1" applyProtection="1"/>
    <xf numFmtId="0" fontId="23" fillId="0" borderId="0" xfId="14" applyFont="1" applyBorder="1" applyProtection="1"/>
    <xf numFmtId="0" fontId="4" fillId="0" borderId="0" xfId="0" applyFont="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0" fontId="4" fillId="0" borderId="0" xfId="0" applyFont="1" applyAlignment="1" applyProtection="1"/>
    <xf numFmtId="0" fontId="4" fillId="0" borderId="0" xfId="0" applyFont="1" applyFill="1" applyAlignment="1" applyProtection="1"/>
    <xf numFmtId="0" fontId="0" fillId="0" borderId="0" xfId="0" applyFont="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18" fillId="10" borderId="0" xfId="0" applyFont="1" applyFill="1" applyBorder="1" applyAlignment="1" applyProtection="1">
      <alignment horizontal="left"/>
    </xf>
    <xf numFmtId="0" fontId="20" fillId="0" borderId="0" xfId="0" applyFont="1" applyProtection="1"/>
    <xf numFmtId="0" fontId="24" fillId="0" borderId="0" xfId="0" applyFont="1" applyProtection="1"/>
    <xf numFmtId="0" fontId="0" fillId="10" borderId="0" xfId="0" applyFont="1" applyFill="1" applyBorder="1" applyAlignment="1" applyProtection="1">
      <alignment horizontal="left"/>
    </xf>
    <xf numFmtId="0" fontId="0" fillId="10" borderId="0" xfId="0" applyFont="1" applyFill="1" applyBorder="1" applyAlignment="1" applyProtection="1">
      <alignment horizontal="center"/>
    </xf>
    <xf numFmtId="0" fontId="0" fillId="10" borderId="0" xfId="0" applyFont="1" applyFill="1" applyBorder="1" applyAlignment="1" applyProtection="1">
      <alignment horizontal="left" vertical="top" wrapText="1"/>
    </xf>
    <xf numFmtId="0" fontId="26" fillId="0" borderId="0" xfId="0" applyFont="1" applyBorder="1" applyProtection="1"/>
    <xf numFmtId="0" fontId="26" fillId="10" borderId="1" xfId="0" applyFont="1" applyFill="1" applyBorder="1" applyProtection="1"/>
    <xf numFmtId="0" fontId="26" fillId="5" borderId="0" xfId="0" applyFont="1" applyFill="1" applyBorder="1" applyProtection="1"/>
    <xf numFmtId="0" fontId="28" fillId="0" borderId="0" xfId="0" applyFont="1" applyAlignment="1" applyProtection="1">
      <alignment vertical="top" wrapText="1"/>
    </xf>
    <xf numFmtId="0" fontId="0" fillId="10" borderId="3" xfId="0" applyFont="1" applyFill="1" applyBorder="1" applyProtection="1"/>
    <xf numFmtId="0" fontId="0" fillId="10" borderId="5" xfId="0" applyFont="1" applyFill="1" applyBorder="1" applyProtection="1"/>
    <xf numFmtId="0" fontId="0" fillId="10" borderId="4" xfId="0" applyFont="1" applyFill="1" applyBorder="1" applyProtection="1"/>
    <xf numFmtId="0" fontId="0" fillId="10" borderId="7" xfId="0" applyFont="1" applyFill="1" applyBorder="1" applyProtection="1"/>
    <xf numFmtId="0" fontId="18" fillId="10" borderId="0" xfId="0" applyFont="1" applyFill="1" applyBorder="1" applyAlignment="1" applyProtection="1">
      <alignment horizontal="left" wrapText="1"/>
    </xf>
    <xf numFmtId="0" fontId="0" fillId="10" borderId="8" xfId="0" applyFont="1" applyFill="1" applyBorder="1" applyProtection="1"/>
    <xf numFmtId="0" fontId="0" fillId="10" borderId="6" xfId="0" applyFont="1" applyFill="1" applyBorder="1" applyProtection="1"/>
    <xf numFmtId="0" fontId="0" fillId="0" borderId="0" xfId="0" applyFont="1" applyFill="1" applyAlignment="1" applyProtection="1">
      <alignment vertical="top" wrapText="1"/>
    </xf>
    <xf numFmtId="0" fontId="18" fillId="10" borderId="3" xfId="0" applyFont="1" applyFill="1" applyBorder="1" applyAlignment="1" applyProtection="1">
      <alignment horizontal="left" wrapText="1"/>
    </xf>
    <xf numFmtId="0" fontId="18" fillId="10" borderId="0" xfId="0" applyFont="1" applyFill="1" applyBorder="1" applyAlignment="1" applyProtection="1">
      <alignment horizontal="center" wrapText="1"/>
    </xf>
    <xf numFmtId="0" fontId="18"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0" xfId="0" applyFont="1" applyFill="1" applyBorder="1" applyAlignment="1" applyProtection="1">
      <alignment horizontal="center" wrapText="1"/>
    </xf>
    <xf numFmtId="0" fontId="4" fillId="10" borderId="1" xfId="0" applyFont="1" applyFill="1" applyBorder="1" applyProtection="1"/>
    <xf numFmtId="0" fontId="0" fillId="10" borderId="0" xfId="0" applyFont="1" applyFill="1" applyBorder="1" applyAlignment="1" applyProtection="1">
      <alignment horizontal="left" wrapText="1"/>
    </xf>
    <xf numFmtId="0" fontId="18" fillId="10" borderId="3" xfId="0" applyFont="1" applyFill="1" applyBorder="1" applyAlignment="1" applyProtection="1">
      <alignment horizontal="left"/>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12" borderId="9" xfId="0" applyFont="1" applyFill="1" applyBorder="1" applyAlignment="1" applyProtection="1">
      <alignment horizontal="center" wrapText="1"/>
      <protection locked="0"/>
    </xf>
    <xf numFmtId="0" fontId="4" fillId="0" borderId="0" xfId="0" applyFont="1" applyFill="1" applyAlignment="1" applyProtection="1">
      <alignment horizontal="center"/>
    </xf>
    <xf numFmtId="0" fontId="18" fillId="10" borderId="3" xfId="0" applyFont="1" applyFill="1" applyBorder="1" applyAlignment="1" applyProtection="1">
      <alignment horizontal="center" wrapText="1"/>
    </xf>
    <xf numFmtId="0" fontId="0" fillId="0" borderId="9" xfId="0" applyFont="1" applyFill="1" applyBorder="1" applyAlignment="1" applyProtection="1">
      <alignment horizontal="center"/>
      <protection locked="0"/>
    </xf>
    <xf numFmtId="0" fontId="0" fillId="10" borderId="4" xfId="0" applyFont="1" applyFill="1" applyBorder="1" applyAlignment="1" applyProtection="1">
      <alignment horizontal="center"/>
    </xf>
    <xf numFmtId="0" fontId="4" fillId="0" borderId="0" xfId="0" applyFont="1" applyAlignment="1" applyProtection="1">
      <alignment horizontal="center"/>
    </xf>
    <xf numFmtId="0" fontId="19" fillId="10" borderId="0" xfId="0" applyFont="1" applyFill="1" applyBorder="1" applyAlignment="1" applyProtection="1">
      <alignment horizontal="right" wrapText="1"/>
    </xf>
    <xf numFmtId="9" fontId="0" fillId="0" borderId="9" xfId="0" applyNumberFormat="1" applyFont="1" applyFill="1" applyBorder="1" applyAlignment="1" applyProtection="1">
      <alignment horizontal="center"/>
      <protection locked="0"/>
    </xf>
    <xf numFmtId="0" fontId="13" fillId="10" borderId="0" xfId="0" applyFont="1" applyFill="1" applyBorder="1" applyAlignment="1">
      <alignment vertical="center"/>
    </xf>
    <xf numFmtId="0" fontId="30" fillId="10" borderId="0" xfId="0" applyFont="1" applyFill="1" applyBorder="1" applyAlignment="1" applyProtection="1"/>
    <xf numFmtId="0" fontId="30" fillId="10" borderId="0" xfId="0" applyFont="1" applyFill="1" applyBorder="1" applyProtection="1"/>
    <xf numFmtId="0" fontId="30" fillId="10" borderId="0" xfId="0" applyFont="1" applyFill="1" applyBorder="1" applyAlignment="1" applyProtection="1">
      <alignment horizontal="right"/>
    </xf>
    <xf numFmtId="0" fontId="4" fillId="10" borderId="0" xfId="0" applyFont="1" applyFill="1" applyBorder="1" applyProtection="1"/>
    <xf numFmtId="0" fontId="4" fillId="10" borderId="2" xfId="0" applyFont="1" applyFill="1" applyBorder="1" applyProtection="1"/>
    <xf numFmtId="0" fontId="4" fillId="10" borderId="0" xfId="0" applyFont="1" applyFill="1" applyBorder="1" applyAlignment="1" applyProtection="1"/>
    <xf numFmtId="0" fontId="4" fillId="10" borderId="0" xfId="0" applyFont="1" applyFill="1" applyBorder="1" applyAlignment="1" applyProtection="1">
      <alignment horizontal="right"/>
    </xf>
    <xf numFmtId="0" fontId="26" fillId="10" borderId="0" xfId="0" applyFont="1" applyFill="1" applyBorder="1" applyAlignment="1">
      <alignment vertical="center"/>
    </xf>
    <xf numFmtId="0" fontId="26" fillId="10" borderId="0" xfId="0" applyFont="1" applyFill="1" applyBorder="1" applyAlignment="1" applyProtection="1">
      <alignment horizontal="left" vertical="top" wrapText="1"/>
      <protection locked="0"/>
    </xf>
    <xf numFmtId="0" fontId="0" fillId="12" borderId="9" xfId="0" applyFont="1" applyFill="1" applyBorder="1" applyAlignment="1" applyProtection="1">
      <alignment horizontal="center"/>
      <protection locked="0"/>
    </xf>
    <xf numFmtId="0" fontId="0" fillId="12" borderId="12" xfId="0" applyFont="1" applyFill="1" applyBorder="1" applyAlignment="1" applyProtection="1">
      <alignment horizontal="left" vertical="top" wrapText="1"/>
    </xf>
    <xf numFmtId="49" fontId="0" fillId="9" borderId="9" xfId="3" applyNumberFormat="1" applyFont="1" applyFill="1" applyBorder="1" applyAlignment="1" applyProtection="1">
      <alignment horizontal="left" wrapText="1"/>
    </xf>
    <xf numFmtId="0" fontId="18" fillId="0" borderId="0" xfId="14" applyFont="1" applyFill="1" applyBorder="1" applyProtection="1"/>
    <xf numFmtId="0" fontId="22" fillId="0" borderId="0" xfId="4" applyFont="1" applyFill="1" applyBorder="1" applyProtection="1">
      <protection locked="0"/>
    </xf>
    <xf numFmtId="0" fontId="22" fillId="0" borderId="0" xfId="4" applyFont="1" applyBorder="1" applyProtection="1">
      <protection locked="0"/>
    </xf>
    <xf numFmtId="0" fontId="23" fillId="6" borderId="0" xfId="0" applyFont="1" applyFill="1" applyAlignment="1" applyProtection="1">
      <alignment horizontal="left" vertical="top" wrapText="1"/>
    </xf>
    <xf numFmtId="0" fontId="16" fillId="6" borderId="0" xfId="0" applyFont="1" applyFill="1" applyAlignment="1" applyProtection="1">
      <alignment horizontal="left" vertical="top" wrapText="1"/>
    </xf>
    <xf numFmtId="0" fontId="20" fillId="16" borderId="0" xfId="0" applyFont="1" applyFill="1" applyBorder="1" applyAlignment="1" applyProtection="1">
      <alignment horizontal="left" vertical="top" wrapText="1"/>
    </xf>
    <xf numFmtId="0" fontId="19" fillId="6" borderId="0" xfId="0" applyFont="1" applyFill="1" applyBorder="1" applyAlignment="1" applyProtection="1">
      <alignment horizontal="left"/>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20" fillId="0" borderId="0" xfId="0" applyFont="1" applyAlignment="1" applyProtection="1">
      <alignment horizontal="left" vertical="top" wrapText="1"/>
    </xf>
    <xf numFmtId="0" fontId="18" fillId="10" borderId="2" xfId="0" applyFont="1" applyFill="1" applyBorder="1" applyAlignment="1" applyProtection="1">
      <alignment horizontal="left"/>
    </xf>
    <xf numFmtId="0" fontId="33" fillId="0" borderId="0" xfId="0" applyFont="1" applyAlignment="1">
      <alignment horizontal="left" vertical="center" indent="1"/>
    </xf>
    <xf numFmtId="0" fontId="0" fillId="5" borderId="0" xfId="12" applyFont="1" applyFill="1" applyBorder="1" applyProtection="1"/>
    <xf numFmtId="0" fontId="10" fillId="0" borderId="0" xfId="4" applyAlignment="1">
      <alignment horizontal="left" vertical="center" indent="1"/>
    </xf>
    <xf numFmtId="0" fontId="0" fillId="5" borderId="2" xfId="12" applyFont="1" applyFill="1" applyBorder="1" applyProtection="1"/>
    <xf numFmtId="0" fontId="0" fillId="0" borderId="0" xfId="12" applyFont="1" applyProtection="1"/>
    <xf numFmtId="0" fontId="0" fillId="10" borderId="0" xfId="12" applyFont="1" applyFill="1" applyBorder="1" applyProtection="1"/>
    <xf numFmtId="0" fontId="20" fillId="0" borderId="0" xfId="12" applyFont="1" applyBorder="1" applyAlignment="1" applyProtection="1">
      <alignment wrapText="1"/>
    </xf>
    <xf numFmtId="0" fontId="0" fillId="5" borderId="1" xfId="12" applyFont="1" applyFill="1" applyBorder="1" applyAlignment="1" applyProtection="1">
      <alignment vertical="top"/>
    </xf>
    <xf numFmtId="0" fontId="0" fillId="0" borderId="0" xfId="12" applyFont="1" applyBorder="1" applyProtection="1"/>
    <xf numFmtId="0" fontId="0" fillId="5" borderId="1" xfId="12" applyFont="1" applyFill="1" applyBorder="1" applyProtection="1"/>
    <xf numFmtId="0" fontId="0" fillId="5" borderId="0" xfId="12" applyFont="1" applyFill="1" applyBorder="1" applyAlignment="1" applyProtection="1">
      <alignment vertical="top"/>
    </xf>
    <xf numFmtId="0" fontId="0" fillId="5" borderId="2" xfId="12" applyFont="1" applyFill="1" applyBorder="1" applyAlignment="1" applyProtection="1">
      <alignment vertical="top"/>
    </xf>
    <xf numFmtId="0" fontId="0" fillId="0" borderId="0" xfId="12" applyFont="1" applyBorder="1" applyAlignment="1" applyProtection="1">
      <alignment vertical="top"/>
    </xf>
    <xf numFmtId="0" fontId="0" fillId="0" borderId="0" xfId="12" applyFont="1" applyAlignment="1" applyProtection="1">
      <alignment vertical="top"/>
    </xf>
    <xf numFmtId="0" fontId="18" fillId="10" borderId="2" xfId="0" applyFont="1" applyFill="1" applyBorder="1" applyAlignment="1" applyProtection="1">
      <alignment horizontal="left"/>
    </xf>
    <xf numFmtId="0" fontId="0" fillId="10" borderId="0" xfId="0" applyFont="1" applyFill="1" applyBorder="1" applyAlignment="1" applyProtection="1">
      <alignment horizontal="left" vertical="top" wrapText="1"/>
    </xf>
    <xf numFmtId="0" fontId="23" fillId="6" borderId="0" xfId="0" applyFont="1" applyFill="1" applyBorder="1" applyAlignment="1">
      <alignment horizontal="left" vertical="top" wrapText="1"/>
    </xf>
    <xf numFmtId="0" fontId="23" fillId="6" borderId="0" xfId="0" applyFont="1" applyFill="1" applyAlignment="1">
      <alignment horizontal="left" vertical="top" wrapText="1"/>
    </xf>
    <xf numFmtId="0" fontId="18" fillId="10" borderId="0" xfId="0" applyFont="1" applyFill="1" applyBorder="1" applyAlignment="1" applyProtection="1">
      <alignment horizontal="left"/>
    </xf>
    <xf numFmtId="0" fontId="0" fillId="10" borderId="0" xfId="0" applyFont="1" applyFill="1" applyBorder="1" applyAlignment="1" applyProtection="1">
      <alignment horizontal="left" vertical="top"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18"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18" fillId="5" borderId="12" xfId="0" applyFont="1" applyFill="1" applyBorder="1" applyAlignment="1" applyProtection="1">
      <alignment horizontal="left"/>
    </xf>
    <xf numFmtId="0" fontId="0" fillId="6" borderId="0" xfId="14" applyFont="1" applyFill="1" applyBorder="1" applyAlignment="1" applyProtection="1">
      <alignment horizontal="left" wrapText="1"/>
    </xf>
    <xf numFmtId="0" fontId="23" fillId="6" borderId="0" xfId="14" applyFont="1" applyFill="1" applyBorder="1" applyAlignment="1" applyProtection="1">
      <alignment horizontal="left" wrapText="1"/>
    </xf>
    <xf numFmtId="0" fontId="0" fillId="9" borderId="0" xfId="7" quotePrefix="1" applyFont="1" applyFill="1" applyBorder="1" applyAlignment="1" applyProtection="1">
      <alignment horizontal="left" vertical="top" wrapText="1"/>
    </xf>
    <xf numFmtId="0" fontId="23" fillId="9" borderId="0" xfId="7" applyFont="1" applyFill="1" applyBorder="1" applyAlignment="1" applyProtection="1">
      <alignment horizontal="left" vertical="top" wrapText="1"/>
    </xf>
    <xf numFmtId="0" fontId="23" fillId="0" borderId="0" xfId="7" applyFont="1" applyFill="1" applyBorder="1" applyAlignment="1" applyProtection="1">
      <alignment horizontal="right"/>
    </xf>
    <xf numFmtId="0" fontId="0" fillId="9" borderId="0" xfId="7" applyFont="1" applyFill="1" applyBorder="1" applyAlignment="1" applyProtection="1">
      <alignment horizontal="left" vertical="top" wrapText="1"/>
    </xf>
    <xf numFmtId="0" fontId="23" fillId="9" borderId="0" xfId="7" applyFont="1" applyFill="1" applyBorder="1" applyAlignment="1" applyProtection="1">
      <alignment horizontal="right"/>
    </xf>
    <xf numFmtId="0" fontId="18" fillId="9" borderId="0" xfId="7" applyFont="1" applyFill="1" applyBorder="1" applyAlignment="1" applyProtection="1">
      <alignment horizontal="center"/>
    </xf>
    <xf numFmtId="0" fontId="18" fillId="9" borderId="0" xfId="14" applyFont="1" applyFill="1" applyBorder="1" applyAlignment="1" applyProtection="1">
      <alignment horizontal="center"/>
    </xf>
    <xf numFmtId="0" fontId="0" fillId="9" borderId="0" xfId="14" quotePrefix="1" applyFont="1" applyFill="1" applyBorder="1" applyAlignment="1" applyProtection="1">
      <alignment horizontal="left" vertical="top" wrapText="1"/>
    </xf>
    <xf numFmtId="0" fontId="23" fillId="9" borderId="0" xfId="14" applyFont="1" applyFill="1" applyBorder="1" applyAlignment="1" applyProtection="1">
      <alignment horizontal="left" vertical="top" wrapText="1"/>
    </xf>
    <xf numFmtId="0" fontId="0" fillId="6" borderId="0" xfId="14" applyFont="1" applyFill="1" applyBorder="1" applyAlignment="1" applyProtection="1">
      <alignment vertical="top" wrapText="1"/>
    </xf>
    <xf numFmtId="0" fontId="0" fillId="6" borderId="0" xfId="0" applyFill="1" applyAlignment="1">
      <alignment vertical="top" wrapText="1"/>
    </xf>
    <xf numFmtId="0" fontId="6" fillId="0" borderId="0" xfId="0" applyFont="1" applyAlignment="1">
      <alignment horizontal="center"/>
    </xf>
    <xf numFmtId="0" fontId="0" fillId="8" borderId="0" xfId="0" applyFont="1" applyFill="1" applyAlignment="1" applyProtection="1">
      <alignment horizontal="left" wrapText="1"/>
    </xf>
    <xf numFmtId="0" fontId="0" fillId="11" borderId="0" xfId="0" applyFont="1" applyFill="1" applyAlignment="1" applyProtection="1">
      <alignment horizontal="left" vertical="top" wrapText="1"/>
    </xf>
    <xf numFmtId="0" fontId="16" fillId="8" borderId="0" xfId="0" applyFont="1" applyFill="1" applyAlignment="1" applyProtection="1">
      <alignment horizontal="left" vertical="top" wrapText="1"/>
    </xf>
    <xf numFmtId="0" fontId="16" fillId="10" borderId="1" xfId="0" applyFont="1" applyFill="1" applyBorder="1" applyAlignment="1" applyProtection="1">
      <alignment horizontal="left" vertical="top" wrapText="1"/>
    </xf>
    <xf numFmtId="0" fontId="16" fillId="10" borderId="0" xfId="0" applyFont="1" applyFill="1" applyBorder="1" applyAlignment="1" applyProtection="1">
      <alignment horizontal="left" vertical="top" wrapText="1"/>
    </xf>
    <xf numFmtId="0" fontId="16" fillId="10" borderId="2" xfId="0" applyFont="1" applyFill="1" applyBorder="1" applyAlignment="1" applyProtection="1">
      <alignment horizontal="left" vertical="top" wrapText="1"/>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xf>
    <xf numFmtId="0" fontId="20" fillId="6" borderId="0" xfId="0" applyFont="1" applyFill="1" applyAlignment="1" applyProtection="1">
      <alignment vertical="top" wrapText="1"/>
    </xf>
    <xf numFmtId="0" fontId="0" fillId="6" borderId="0" xfId="0" applyFont="1" applyFill="1" applyAlignment="1" applyProtection="1">
      <alignment vertical="top"/>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21" fillId="10" borderId="8" xfId="0" applyFont="1" applyFill="1" applyBorder="1" applyAlignment="1" applyProtection="1">
      <alignment horizontal="left" vertical="top" wrapText="1"/>
    </xf>
    <xf numFmtId="0" fontId="21" fillId="10" borderId="3" xfId="0" applyFont="1" applyFill="1" applyBorder="1" applyAlignment="1" applyProtection="1">
      <alignment horizontal="left" vertical="top" wrapText="1"/>
    </xf>
    <xf numFmtId="0" fontId="21" fillId="10" borderId="5" xfId="0" applyFont="1" applyFill="1" applyBorder="1" applyAlignment="1" applyProtection="1">
      <alignment horizontal="left" vertical="top" wrapText="1"/>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9" xfId="0" applyFont="1" applyFill="1" applyBorder="1" applyAlignment="1" applyProtection="1">
      <alignment horizontal="center" vertical="top" wrapText="1"/>
      <protection locked="0"/>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14" fontId="0" fillId="6" borderId="10" xfId="0" applyNumberFormat="1" applyFont="1" applyFill="1" applyBorder="1" applyAlignment="1" applyProtection="1">
      <alignment horizontal="left"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0" fillId="14" borderId="0" xfId="0" applyFont="1" applyFill="1" applyAlignment="1" applyProtection="1">
      <alignment horizontal="left" vertical="top" wrapText="1"/>
    </xf>
    <xf numFmtId="0" fontId="0" fillId="14" borderId="0" xfId="0" applyFill="1" applyAlignment="1">
      <alignment horizontal="left" vertical="top" wrapText="1"/>
    </xf>
    <xf numFmtId="0" fontId="0" fillId="0" borderId="0" xfId="0" applyAlignment="1">
      <alignment horizontal="left" vertical="top" wrapText="1"/>
    </xf>
    <xf numFmtId="0" fontId="22" fillId="8" borderId="10" xfId="4" applyFont="1" applyFill="1" applyBorder="1" applyAlignment="1" applyProtection="1">
      <alignment horizontal="center"/>
      <protection locked="0"/>
    </xf>
    <xf numFmtId="0" fontId="22" fillId="8" borderId="11" xfId="4" applyFont="1" applyFill="1" applyBorder="1" applyAlignment="1" applyProtection="1">
      <alignment horizontal="center"/>
      <protection locked="0"/>
    </xf>
    <xf numFmtId="0" fontId="22" fillId="8" borderId="12" xfId="4" applyFont="1" applyFill="1" applyBorder="1" applyAlignment="1" applyProtection="1">
      <alignment horizontal="center"/>
      <protection locked="0"/>
    </xf>
    <xf numFmtId="0" fontId="18" fillId="10" borderId="1" xfId="0" applyFont="1" applyFill="1" applyBorder="1" applyAlignment="1" applyProtection="1">
      <alignment horizontal="left"/>
    </xf>
    <xf numFmtId="0" fontId="18" fillId="10" borderId="0" xfId="0" applyFont="1" applyFill="1" applyBorder="1" applyAlignment="1" applyProtection="1">
      <alignment horizontal="left"/>
    </xf>
    <xf numFmtId="0" fontId="18"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5" fillId="0" borderId="8" xfId="10" applyBorder="1" applyAlignment="1">
      <alignment horizontal="center"/>
    </xf>
    <xf numFmtId="0" fontId="5" fillId="0" borderId="3" xfId="10" applyBorder="1" applyAlignment="1">
      <alignment horizontal="center"/>
    </xf>
    <xf numFmtId="0" fontId="5"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11" borderId="0" xfId="0" applyFont="1" applyFill="1" applyAlignment="1" applyProtection="1">
      <alignment horizontal="left" wrapText="1"/>
    </xf>
    <xf numFmtId="0" fontId="0" fillId="12" borderId="0" xfId="0" applyFont="1" applyFill="1" applyAlignment="1" applyProtection="1">
      <alignment horizontal="left" wrapText="1"/>
    </xf>
    <xf numFmtId="0" fontId="0" fillId="12" borderId="0" xfId="0" applyFont="1" applyFill="1" applyAlignment="1" applyProtection="1">
      <alignment horizontal="left" vertical="top"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6" borderId="9" xfId="4" applyFont="1" applyFill="1" applyBorder="1" applyAlignment="1" applyProtection="1">
      <alignment horizontal="left" vertical="top" wrapText="1"/>
      <protection locked="0"/>
    </xf>
    <xf numFmtId="0" fontId="22" fillId="6" borderId="9" xfId="4"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2" fillId="6" borderId="11" xfId="4" applyFont="1" applyFill="1" applyBorder="1" applyAlignment="1" applyProtection="1">
      <alignment horizontal="left" vertical="top" wrapText="1"/>
      <protection locked="0"/>
    </xf>
    <xf numFmtId="0" fontId="22" fillId="6" borderId="12" xfId="4" applyFont="1" applyFill="1" applyBorder="1" applyAlignment="1" applyProtection="1">
      <alignment horizontal="left" vertical="top" wrapText="1"/>
      <protection locked="0"/>
    </xf>
    <xf numFmtId="0" fontId="26" fillId="11" borderId="0" xfId="0" applyFont="1" applyFill="1" applyBorder="1" applyAlignment="1" applyProtection="1">
      <alignment horizontal="left" vertical="top" wrapText="1"/>
    </xf>
    <xf numFmtId="0" fontId="26" fillId="6" borderId="0" xfId="0" applyFont="1" applyFill="1" applyBorder="1" applyAlignment="1" applyProtection="1">
      <alignment horizontal="left" vertical="top" wrapText="1"/>
    </xf>
    <xf numFmtId="0" fontId="26" fillId="6" borderId="0" xfId="0" applyFont="1" applyFill="1" applyAlignment="1" applyProtection="1">
      <alignment horizontal="left" vertical="top" wrapText="1"/>
    </xf>
    <xf numFmtId="0" fontId="26" fillId="5" borderId="0" xfId="0" applyFont="1" applyFill="1" applyBorder="1" applyAlignment="1" applyProtection="1">
      <alignment horizontal="left" vertical="top" wrapText="1"/>
    </xf>
    <xf numFmtId="0" fontId="26" fillId="5" borderId="2" xfId="0" applyFont="1" applyFill="1" applyBorder="1" applyAlignment="1" applyProtection="1">
      <alignment horizontal="left" vertical="top" wrapText="1"/>
    </xf>
    <xf numFmtId="0" fontId="26" fillId="6" borderId="10" xfId="0" applyFont="1" applyFill="1" applyBorder="1" applyAlignment="1" applyProtection="1">
      <alignment horizontal="left" vertical="top" wrapText="1"/>
      <protection locked="0"/>
    </xf>
    <xf numFmtId="0" fontId="26" fillId="6" borderId="11" xfId="0" applyFont="1" applyFill="1" applyBorder="1" applyAlignment="1" applyProtection="1">
      <alignment horizontal="left" vertical="top" wrapText="1"/>
      <protection locked="0"/>
    </xf>
    <xf numFmtId="0" fontId="26" fillId="6" borderId="12" xfId="0" applyFont="1" applyFill="1" applyBorder="1" applyAlignment="1" applyProtection="1">
      <alignment horizontal="left" vertical="top" wrapText="1"/>
      <protection locked="0"/>
    </xf>
    <xf numFmtId="0" fontId="26" fillId="6" borderId="9" xfId="0" applyFont="1" applyFill="1" applyBorder="1" applyAlignment="1" applyProtection="1">
      <alignment horizontal="left" vertical="top" wrapText="1"/>
      <protection locked="0"/>
    </xf>
    <xf numFmtId="0" fontId="27" fillId="8" borderId="10" xfId="4" applyFont="1" applyFill="1" applyBorder="1" applyAlignment="1" applyProtection="1">
      <alignment horizontal="center"/>
      <protection locked="0"/>
    </xf>
    <xf numFmtId="0" fontId="27" fillId="8" borderId="11" xfId="4" applyFont="1" applyFill="1" applyBorder="1" applyAlignment="1" applyProtection="1">
      <alignment horizontal="center"/>
      <protection locked="0"/>
    </xf>
    <xf numFmtId="0" fontId="27" fillId="8" borderId="12" xfId="4" applyFont="1" applyFill="1" applyBorder="1" applyAlignment="1" applyProtection="1">
      <alignment horizontal="center"/>
      <protection locked="0"/>
    </xf>
    <xf numFmtId="0" fontId="0" fillId="6" borderId="9" xfId="0" applyFont="1" applyFill="1" applyBorder="1" applyAlignment="1" applyProtection="1">
      <alignment horizontal="left" vertical="top" wrapText="1"/>
      <protection locked="0"/>
    </xf>
    <xf numFmtId="0" fontId="0" fillId="9" borderId="0" xfId="0" applyFont="1" applyFill="1" applyBorder="1" applyAlignment="1" applyProtection="1">
      <alignment horizontal="left" vertical="top" wrapText="1"/>
    </xf>
    <xf numFmtId="0" fontId="10" fillId="8" borderId="10" xfId="4" applyFill="1" applyBorder="1" applyAlignment="1" applyProtection="1">
      <alignment horizontal="center"/>
      <protection locked="0"/>
    </xf>
    <xf numFmtId="0" fontId="10" fillId="8" borderId="11" xfId="4" applyFill="1" applyBorder="1" applyAlignment="1" applyProtection="1">
      <alignment horizontal="center"/>
      <protection locked="0"/>
    </xf>
    <xf numFmtId="0" fontId="10" fillId="8" borderId="12" xfId="4" applyFill="1" applyBorder="1" applyAlignment="1" applyProtection="1">
      <alignment horizontal="center"/>
      <protection locked="0"/>
    </xf>
    <xf numFmtId="0" fontId="0" fillId="10" borderId="0" xfId="0" applyFont="1" applyFill="1" applyBorder="1" applyAlignment="1" applyProtection="1">
      <alignment horizontal="left" vertical="top"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23" fillId="11"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23" fillId="8" borderId="0" xfId="0" applyFont="1" applyFill="1" applyAlignment="1" applyProtection="1">
      <alignment horizontal="left" vertical="top" wrapText="1"/>
    </xf>
    <xf numFmtId="0" fontId="23" fillId="6" borderId="0" xfId="0" applyFont="1" applyFill="1" applyAlignment="1" applyProtection="1">
      <alignment horizontal="left" vertical="top" wrapText="1"/>
    </xf>
    <xf numFmtId="0" fontId="23"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16" fillId="5" borderId="0" xfId="0" applyFont="1" applyFill="1" applyBorder="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18" fillId="10" borderId="3" xfId="0" applyFont="1" applyFill="1" applyBorder="1" applyAlignment="1" applyProtection="1">
      <alignment horizontal="left" wrapText="1"/>
    </xf>
    <xf numFmtId="0" fontId="0" fillId="10" borderId="3" xfId="0" applyFont="1" applyFill="1" applyBorder="1" applyAlignment="1" applyProtection="1">
      <alignment horizontal="left" wrapText="1"/>
    </xf>
    <xf numFmtId="0" fontId="16" fillId="11"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26" fillId="12" borderId="10" xfId="0" applyFont="1" applyFill="1" applyBorder="1" applyAlignment="1" applyProtection="1">
      <alignment horizontal="left" vertical="top" wrapText="1"/>
      <protection locked="0"/>
    </xf>
    <xf numFmtId="0" fontId="26" fillId="12" borderId="11" xfId="0" applyFont="1" applyFill="1" applyBorder="1" applyAlignment="1" applyProtection="1">
      <alignment horizontal="left" vertical="top" wrapText="1"/>
      <protection locked="0"/>
    </xf>
    <xf numFmtId="0" fontId="26" fillId="12" borderId="12" xfId="0" applyFont="1" applyFill="1" applyBorder="1" applyAlignment="1" applyProtection="1">
      <alignment horizontal="left" vertical="top" wrapText="1"/>
      <protection locked="0"/>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18"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16" fillId="8" borderId="0" xfId="0" applyFont="1" applyFill="1" applyBorder="1" applyAlignment="1">
      <alignment horizontal="left" vertical="top" wrapText="1"/>
    </xf>
    <xf numFmtId="0" fontId="21" fillId="10" borderId="0" xfId="0" applyFont="1" applyFill="1" applyBorder="1" applyAlignment="1">
      <alignment horizontal="left" vertical="top" wrapText="1"/>
    </xf>
    <xf numFmtId="0" fontId="21" fillId="10" borderId="2" xfId="0" applyFont="1" applyFill="1" applyBorder="1" applyAlignment="1">
      <alignment horizontal="left" vertical="top" wrapText="1"/>
    </xf>
    <xf numFmtId="0" fontId="23" fillId="10" borderId="0" xfId="0" applyFont="1" applyFill="1" applyBorder="1" applyAlignment="1">
      <alignment horizontal="left" vertical="top" wrapText="1"/>
    </xf>
    <xf numFmtId="0" fontId="21" fillId="10" borderId="0" xfId="0" applyFont="1" applyFill="1" applyBorder="1" applyAlignment="1">
      <alignment horizontal="left" wrapText="1"/>
    </xf>
    <xf numFmtId="0" fontId="20" fillId="6" borderId="0" xfId="0" applyFont="1" applyFill="1" applyBorder="1" applyAlignment="1">
      <alignment horizontal="left" wrapText="1"/>
    </xf>
    <xf numFmtId="0" fontId="20" fillId="6" borderId="0" xfId="0" applyFont="1" applyFill="1" applyAlignment="1">
      <alignment horizontal="left" wrapText="1"/>
    </xf>
    <xf numFmtId="0" fontId="16" fillId="10" borderId="0" xfId="0" applyFont="1" applyFill="1" applyBorder="1" applyAlignment="1">
      <alignment horizontal="left" wrapText="1"/>
    </xf>
    <xf numFmtId="0" fontId="16" fillId="10" borderId="2" xfId="0" applyFont="1" applyFill="1" applyBorder="1" applyAlignment="1">
      <alignment horizontal="left" wrapText="1"/>
    </xf>
    <xf numFmtId="0" fontId="23" fillId="6" borderId="0" xfId="0" applyFont="1" applyFill="1" applyBorder="1" applyAlignment="1">
      <alignment horizontal="left" vertical="top" wrapText="1"/>
    </xf>
    <xf numFmtId="0" fontId="23" fillId="6" borderId="0" xfId="0" applyFont="1" applyFill="1" applyAlignment="1">
      <alignment horizontal="left" vertical="top" wrapText="1"/>
    </xf>
    <xf numFmtId="0" fontId="16" fillId="10" borderId="0" xfId="0" applyFont="1" applyFill="1" applyBorder="1" applyAlignment="1">
      <alignment horizontal="left" vertical="top" wrapText="1"/>
    </xf>
    <xf numFmtId="0" fontId="16" fillId="10" borderId="2" xfId="0" applyFont="1" applyFill="1" applyBorder="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0" fillId="6" borderId="9" xfId="0" applyFont="1" applyFill="1" applyBorder="1" applyProtection="1">
      <protection locked="0"/>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18" fillId="5" borderId="3" xfId="0" applyFont="1" applyFill="1" applyBorder="1" applyAlignment="1" applyProtection="1">
      <alignment horizontal="left" wrapText="1"/>
    </xf>
    <xf numFmtId="0" fontId="18" fillId="5" borderId="5" xfId="0" applyFont="1" applyFill="1" applyBorder="1" applyAlignment="1" applyProtection="1">
      <alignment horizontal="left" wrapText="1"/>
    </xf>
    <xf numFmtId="0" fontId="22" fillId="8" borderId="10" xfId="4" applyFont="1" applyFill="1" applyBorder="1" applyAlignment="1" applyProtection="1">
      <alignment horizontal="center"/>
    </xf>
    <xf numFmtId="0" fontId="22" fillId="8" borderId="11" xfId="4" applyFont="1" applyFill="1" applyBorder="1" applyAlignment="1" applyProtection="1">
      <alignment horizontal="center"/>
    </xf>
    <xf numFmtId="0" fontId="22" fillId="8" borderId="12" xfId="4" applyFont="1" applyFill="1" applyBorder="1" applyAlignment="1" applyProtection="1">
      <alignment horizontal="center"/>
    </xf>
    <xf numFmtId="0" fontId="0" fillId="9" borderId="8" xfId="0" applyFont="1" applyFill="1" applyBorder="1" applyAlignment="1" applyProtection="1">
      <alignment horizontal="center" wrapText="1"/>
    </xf>
    <xf numFmtId="0" fontId="0" fillId="9" borderId="5" xfId="0" applyFont="1" applyFill="1" applyBorder="1" applyAlignment="1" applyProtection="1">
      <alignment horizontal="center" wrapText="1"/>
    </xf>
    <xf numFmtId="0" fontId="22" fillId="11" borderId="10" xfId="4" applyFont="1" applyFill="1" applyBorder="1" applyAlignment="1" applyProtection="1">
      <alignment horizontal="center"/>
      <protection locked="0"/>
    </xf>
    <xf numFmtId="0" fontId="22" fillId="11" borderId="11" xfId="4" applyFont="1" applyFill="1" applyBorder="1" applyAlignment="1" applyProtection="1">
      <alignment horizontal="center"/>
      <protection locked="0"/>
    </xf>
    <xf numFmtId="0" fontId="22" fillId="11" borderId="12" xfId="4" applyFont="1" applyFill="1" applyBorder="1" applyAlignment="1" applyProtection="1">
      <alignment horizontal="center"/>
      <protection locked="0"/>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8" fillId="13" borderId="10" xfId="2" applyNumberFormat="1" applyFont="1" applyFill="1" applyBorder="1" applyAlignment="1" applyProtection="1">
      <alignment horizontal="left" wrapText="1"/>
    </xf>
    <xf numFmtId="0" fontId="18" fillId="13" borderId="11" xfId="2" applyNumberFormat="1" applyFont="1" applyFill="1" applyBorder="1" applyAlignment="1" applyProtection="1">
      <alignment horizontal="left" wrapText="1"/>
    </xf>
    <xf numFmtId="0" fontId="0" fillId="16" borderId="0" xfId="0" applyFont="1" applyFill="1" applyBorder="1" applyAlignment="1" applyProtection="1">
      <alignment horizontal="left" vertical="top" wrapText="1"/>
    </xf>
    <xf numFmtId="0" fontId="22" fillId="14" borderId="10" xfId="4" applyFont="1" applyFill="1" applyBorder="1" applyAlignment="1" applyProtection="1">
      <alignment horizontal="center"/>
      <protection locked="0"/>
    </xf>
    <xf numFmtId="0" fontId="22" fillId="14" borderId="11" xfId="4" applyFont="1" applyFill="1" applyBorder="1" applyAlignment="1" applyProtection="1">
      <alignment horizontal="center"/>
      <protection locked="0"/>
    </xf>
    <xf numFmtId="0" fontId="22" fillId="14" borderId="12" xfId="4" applyFont="1" applyFill="1" applyBorder="1" applyAlignment="1" applyProtection="1">
      <alignment horizontal="center"/>
      <protection locked="0"/>
    </xf>
    <xf numFmtId="0" fontId="18" fillId="9" borderId="8" xfId="0" applyFont="1" applyFill="1" applyBorder="1" applyAlignment="1" applyProtection="1">
      <alignment horizontal="center" vertical="center" wrapText="1"/>
    </xf>
    <xf numFmtId="0" fontId="18" fillId="9" borderId="5" xfId="0" applyFont="1" applyFill="1" applyBorder="1" applyAlignment="1" applyProtection="1">
      <alignment horizontal="center" vertical="center" wrapText="1"/>
    </xf>
    <xf numFmtId="0" fontId="18" fillId="9" borderId="1" xfId="0"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wrapText="1"/>
    </xf>
    <xf numFmtId="0" fontId="18" fillId="9" borderId="8" xfId="0" applyFont="1" applyFill="1" applyBorder="1" applyAlignment="1" applyProtection="1">
      <alignment horizontal="center" vertical="center"/>
    </xf>
    <xf numFmtId="0" fontId="18" fillId="9" borderId="5" xfId="0" applyFont="1" applyFill="1" applyBorder="1" applyAlignment="1" applyProtection="1">
      <alignment horizontal="center" vertical="center"/>
    </xf>
    <xf numFmtId="0" fontId="18" fillId="9" borderId="1" xfId="0" applyFont="1" applyFill="1" applyBorder="1" applyAlignment="1" applyProtection="1">
      <alignment horizontal="center" vertical="center"/>
    </xf>
    <xf numFmtId="0" fontId="18" fillId="9" borderId="2" xfId="0" applyFont="1" applyFill="1" applyBorder="1" applyAlignment="1" applyProtection="1">
      <alignment horizontal="center" vertical="center"/>
    </xf>
    <xf numFmtId="0" fontId="18" fillId="9" borderId="6" xfId="0" applyFont="1" applyFill="1" applyBorder="1" applyAlignment="1" applyProtection="1">
      <alignment horizontal="center" vertical="center"/>
    </xf>
    <xf numFmtId="0" fontId="18" fillId="9"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6" fillId="6" borderId="0" xfId="0" applyFont="1" applyFill="1" applyAlignment="1" applyProtection="1">
      <alignment horizontal="left" vertical="top" wrapText="1"/>
    </xf>
    <xf numFmtId="0" fontId="18" fillId="9" borderId="1" xfId="0" applyFont="1" applyFill="1" applyBorder="1" applyAlignment="1" applyProtection="1">
      <alignment horizontal="right"/>
    </xf>
    <xf numFmtId="0" fontId="18" fillId="9" borderId="0" xfId="0" applyFont="1" applyFill="1" applyBorder="1" applyAlignment="1" applyProtection="1">
      <alignment horizontal="right"/>
    </xf>
    <xf numFmtId="0" fontId="18" fillId="9" borderId="6" xfId="0" applyFont="1" applyFill="1" applyBorder="1" applyAlignment="1" applyProtection="1">
      <alignment horizontal="right"/>
    </xf>
    <xf numFmtId="0" fontId="18" fillId="9" borderId="4" xfId="0" applyFont="1" applyFill="1" applyBorder="1" applyAlignment="1" applyProtection="1">
      <alignment horizontal="right"/>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xf numFmtId="0" fontId="0" fillId="6" borderId="0" xfId="12" applyFont="1" applyFill="1" applyBorder="1" applyAlignment="1" applyProtection="1">
      <alignment horizontal="left" vertical="top" wrapText="1"/>
      <protection locked="0"/>
    </xf>
    <xf numFmtId="0" fontId="0" fillId="6" borderId="0" xfId="0" applyFont="1" applyFill="1" applyBorder="1" applyAlignment="1" applyProtection="1">
      <alignment horizontal="right"/>
    </xf>
    <xf numFmtId="0" fontId="18" fillId="5" borderId="1" xfId="0" applyFont="1" applyFill="1" applyBorder="1" applyAlignment="1" applyProtection="1">
      <alignment horizontal="left" vertical="top" wrapText="1"/>
    </xf>
    <xf numFmtId="0" fontId="18" fillId="5" borderId="0" xfId="0" applyFont="1" applyFill="1" applyBorder="1" applyAlignment="1" applyProtection="1">
      <alignment horizontal="left" vertical="top" wrapText="1"/>
    </xf>
    <xf numFmtId="0" fontId="18" fillId="5" borderId="2" xfId="0" applyFont="1" applyFill="1" applyBorder="1" applyAlignment="1" applyProtection="1">
      <alignment horizontal="left" vertical="top" wrapText="1"/>
    </xf>
  </cellXfs>
  <cellStyles count="20">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2" xr:uid="{00000000-0005-0000-0000-000006000000}"/>
    <cellStyle name="Normaali 3" xfId="11" xr:uid="{00000000-0005-0000-0000-000007000000}"/>
    <cellStyle name="Normaali 3 2" xfId="16" xr:uid="{00000000-0005-0000-0000-000007000000}"/>
    <cellStyle name="Normaali 3 3" xfId="19" xr:uid="{00000000-0005-0000-0000-000007000000}"/>
    <cellStyle name="Normal 2" xfId="7" xr:uid="{00000000-0005-0000-0000-000008000000}"/>
    <cellStyle name="Normal 2 2" xfId="14" xr:uid="{00000000-0005-0000-0000-000008000000}"/>
    <cellStyle name="Prosenttia" xfId="6" builtinId="5"/>
    <cellStyle name="Prosenttia 2" xfId="13" xr:uid="{00000000-0005-0000-0000-000039000000}"/>
    <cellStyle name="Sivun otsikko" xfId="10" xr:uid="{00000000-0005-0000-0000-00000A000000}"/>
    <cellStyle name="Valuutta" xfId="9" builtinId="4"/>
    <cellStyle name="Valuutta 2" xfId="15" xr:uid="{00000000-0005-0000-0000-00003A000000}"/>
    <cellStyle name="Valuutta 3" xfId="17" xr:uid="{00000000-0005-0000-0000-00003B000000}"/>
    <cellStyle name="Valuutta 4" xfId="18" xr:uid="{00000000-0005-0000-0000-00003D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1562100</xdr:colOff>
      <xdr:row>0</xdr:row>
      <xdr:rowOff>0</xdr:rowOff>
    </xdr:from>
    <xdr:to>
      <xdr:col>6</xdr:col>
      <xdr:colOff>704850</xdr:colOff>
      <xdr:row>0</xdr:row>
      <xdr:rowOff>647619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05025" y="0"/>
          <a:ext cx="2727960" cy="647619"/>
        </a:xfrm>
        <a:prstGeom prst="rect">
          <a:avLst/>
        </a:prstGeom>
      </xdr:spPr>
    </xdr:pic>
    <xdr:clientData/>
  </xdr:twoCellAnchor>
  <xdr:twoCellAnchor editAs="oneCell">
    <xdr:from>
      <xdr:col>1</xdr:col>
      <xdr:colOff>0</xdr:colOff>
      <xdr:row>0</xdr:row>
      <xdr:rowOff>0</xdr:rowOff>
    </xdr:from>
    <xdr:to>
      <xdr:col>2</xdr:col>
      <xdr:colOff>1344549</xdr:colOff>
      <xdr:row>0</xdr:row>
      <xdr:rowOff>657987</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0"/>
          <a:ext cx="1653159"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2</xdr:row>
          <xdr:rowOff>1041400</xdr:rowOff>
        </xdr:from>
        <xdr:to>
          <xdr:col>5</xdr:col>
          <xdr:colOff>457200</xdr:colOff>
          <xdr:row>3</xdr:row>
          <xdr:rowOff>190500</xdr:rowOff>
        </xdr:to>
        <xdr:sp macro="" textlink="">
          <xdr:nvSpPr>
            <xdr:cNvPr id="193538" name="Check Box 2" hidden="1">
              <a:extLst>
                <a:ext uri="{63B3BB69-23CF-44E3-9099-C40C66FF867C}">
                  <a14:compatExt spid="_x0000_s193538"/>
                </a:ext>
                <a:ext uri="{FF2B5EF4-FFF2-40B4-BE49-F238E27FC236}">
                  <a16:creationId xmlns:a16="http://schemas.microsoft.com/office/drawing/2014/main" id="{00000000-0008-0000-1000-000002F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12</xdr:row>
          <xdr:rowOff>184150</xdr:rowOff>
        </xdr:from>
        <xdr:to>
          <xdr:col>1</xdr:col>
          <xdr:colOff>514350</xdr:colOff>
          <xdr:row>13</xdr:row>
          <xdr:rowOff>190500</xdr:rowOff>
        </xdr:to>
        <xdr:sp macro="" textlink="">
          <xdr:nvSpPr>
            <xdr:cNvPr id="221185" name="Check Box 1" hidden="1">
              <a:extLst>
                <a:ext uri="{63B3BB69-23CF-44E3-9099-C40C66FF867C}">
                  <a14:compatExt spid="_x0000_s221185"/>
                </a:ext>
                <a:ext uri="{FF2B5EF4-FFF2-40B4-BE49-F238E27FC236}">
                  <a16:creationId xmlns:a16="http://schemas.microsoft.com/office/drawing/2014/main" id="{00000000-0008-0000-1600-000001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26</xdr:row>
          <xdr:rowOff>171450</xdr:rowOff>
        </xdr:from>
        <xdr:to>
          <xdr:col>1</xdr:col>
          <xdr:colOff>609600</xdr:colOff>
          <xdr:row>28</xdr:row>
          <xdr:rowOff>0</xdr:rowOff>
        </xdr:to>
        <xdr:sp macro="" textlink="">
          <xdr:nvSpPr>
            <xdr:cNvPr id="221186" name="Check Box 2" hidden="1">
              <a:extLst>
                <a:ext uri="{63B3BB69-23CF-44E3-9099-C40C66FF867C}">
                  <a14:compatExt spid="_x0000_s221186"/>
                </a:ext>
                <a:ext uri="{FF2B5EF4-FFF2-40B4-BE49-F238E27FC236}">
                  <a16:creationId xmlns:a16="http://schemas.microsoft.com/office/drawing/2014/main" id="{00000000-0008-0000-1600-000002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14</xdr:row>
          <xdr:rowOff>184150</xdr:rowOff>
        </xdr:from>
        <xdr:to>
          <xdr:col>1</xdr:col>
          <xdr:colOff>565150</xdr:colOff>
          <xdr:row>16</xdr:row>
          <xdr:rowOff>0</xdr:rowOff>
        </xdr:to>
        <xdr:sp macro="" textlink="">
          <xdr:nvSpPr>
            <xdr:cNvPr id="221187" name="Check Box 3" hidden="1">
              <a:extLst>
                <a:ext uri="{63B3BB69-23CF-44E3-9099-C40C66FF867C}">
                  <a14:compatExt spid="_x0000_s221187"/>
                </a:ext>
                <a:ext uri="{FF2B5EF4-FFF2-40B4-BE49-F238E27FC236}">
                  <a16:creationId xmlns:a16="http://schemas.microsoft.com/office/drawing/2014/main" id="{00000000-0008-0000-1600-000003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xdr:rowOff>
        </xdr:from>
        <xdr:to>
          <xdr:col>1</xdr:col>
          <xdr:colOff>552450</xdr:colOff>
          <xdr:row>17</xdr:row>
          <xdr:rowOff>209550</xdr:rowOff>
        </xdr:to>
        <xdr:sp macro="" textlink="">
          <xdr:nvSpPr>
            <xdr:cNvPr id="221188" name="Check Box 4" hidden="1">
              <a:extLst>
                <a:ext uri="{63B3BB69-23CF-44E3-9099-C40C66FF867C}">
                  <a14:compatExt spid="_x0000_s221188"/>
                </a:ext>
                <a:ext uri="{FF2B5EF4-FFF2-40B4-BE49-F238E27FC236}">
                  <a16:creationId xmlns:a16="http://schemas.microsoft.com/office/drawing/2014/main" id="{00000000-0008-0000-1600-000004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171450</xdr:rowOff>
        </xdr:from>
        <xdr:to>
          <xdr:col>1</xdr:col>
          <xdr:colOff>571500</xdr:colOff>
          <xdr:row>25</xdr:row>
          <xdr:rowOff>171450</xdr:rowOff>
        </xdr:to>
        <xdr:sp macro="" textlink="">
          <xdr:nvSpPr>
            <xdr:cNvPr id="221189" name="Check Box 5" hidden="1">
              <a:extLst>
                <a:ext uri="{63B3BB69-23CF-44E3-9099-C40C66FF867C}">
                  <a14:compatExt spid="_x0000_s221189"/>
                </a:ext>
                <a:ext uri="{FF2B5EF4-FFF2-40B4-BE49-F238E27FC236}">
                  <a16:creationId xmlns:a16="http://schemas.microsoft.com/office/drawing/2014/main" id="{00000000-0008-0000-1600-000005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12700</xdr:rowOff>
        </xdr:from>
        <xdr:to>
          <xdr:col>1</xdr:col>
          <xdr:colOff>584200</xdr:colOff>
          <xdr:row>19</xdr:row>
          <xdr:rowOff>241300</xdr:rowOff>
        </xdr:to>
        <xdr:sp macro="" textlink="">
          <xdr:nvSpPr>
            <xdr:cNvPr id="221190" name="Check Box 6" hidden="1">
              <a:extLst>
                <a:ext uri="{63B3BB69-23CF-44E3-9099-C40C66FF867C}">
                  <a14:compatExt spid="_x0000_s221190"/>
                </a:ext>
                <a:ext uri="{FF2B5EF4-FFF2-40B4-BE49-F238E27FC236}">
                  <a16:creationId xmlns:a16="http://schemas.microsoft.com/office/drawing/2014/main" id="{00000000-0008-0000-1600-000006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12700</xdr:rowOff>
        </xdr:from>
        <xdr:to>
          <xdr:col>1</xdr:col>
          <xdr:colOff>590550</xdr:colOff>
          <xdr:row>21</xdr:row>
          <xdr:rowOff>209550</xdr:rowOff>
        </xdr:to>
        <xdr:sp macro="" textlink="">
          <xdr:nvSpPr>
            <xdr:cNvPr id="221191" name="Check Box 7" hidden="1">
              <a:extLst>
                <a:ext uri="{63B3BB69-23CF-44E3-9099-C40C66FF867C}">
                  <a14:compatExt spid="_x0000_s221191"/>
                </a:ext>
                <a:ext uri="{FF2B5EF4-FFF2-40B4-BE49-F238E27FC236}">
                  <a16:creationId xmlns:a16="http://schemas.microsoft.com/office/drawing/2014/main" id="{00000000-0008-0000-1600-000007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23</xdr:row>
          <xdr:rowOff>12700</xdr:rowOff>
        </xdr:from>
        <xdr:to>
          <xdr:col>1</xdr:col>
          <xdr:colOff>590550</xdr:colOff>
          <xdr:row>23</xdr:row>
          <xdr:rowOff>222250</xdr:rowOff>
        </xdr:to>
        <xdr:sp macro="" textlink="">
          <xdr:nvSpPr>
            <xdr:cNvPr id="221192" name="Check Box 8" hidden="1">
              <a:extLst>
                <a:ext uri="{63B3BB69-23CF-44E3-9099-C40C66FF867C}">
                  <a14:compatExt spid="_x0000_s221192"/>
                </a:ext>
                <a:ext uri="{FF2B5EF4-FFF2-40B4-BE49-F238E27FC236}">
                  <a16:creationId xmlns:a16="http://schemas.microsoft.com/office/drawing/2014/main" id="{00000000-0008-0000-1600-000008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190500</xdr:rowOff>
        </xdr:from>
        <xdr:to>
          <xdr:col>2</xdr:col>
          <xdr:colOff>438150</xdr:colOff>
          <xdr:row>6</xdr:row>
          <xdr:rowOff>19050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0</xdr:rowOff>
        </xdr:from>
        <xdr:to>
          <xdr:col>8</xdr:col>
          <xdr:colOff>361950</xdr:colOff>
          <xdr:row>6</xdr:row>
          <xdr:rowOff>19050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184150</xdr:rowOff>
        </xdr:from>
        <xdr:to>
          <xdr:col>1</xdr:col>
          <xdr:colOff>685800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133350</xdr:colOff>
          <xdr:row>27</xdr:row>
          <xdr:rowOff>19050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74</xdr:row>
          <xdr:rowOff>0</xdr:rowOff>
        </xdr:from>
        <xdr:to>
          <xdr:col>1</xdr:col>
          <xdr:colOff>704850</xdr:colOff>
          <xdr:row>75</xdr:row>
          <xdr:rowOff>19050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74</xdr:row>
          <xdr:rowOff>0</xdr:rowOff>
        </xdr:from>
        <xdr:to>
          <xdr:col>5</xdr:col>
          <xdr:colOff>285750</xdr:colOff>
          <xdr:row>75</xdr:row>
          <xdr:rowOff>19050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82</xdr:row>
          <xdr:rowOff>190500</xdr:rowOff>
        </xdr:from>
        <xdr:to>
          <xdr:col>1</xdr:col>
          <xdr:colOff>704850</xdr:colOff>
          <xdr:row>84</xdr:row>
          <xdr:rowOff>19050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82</xdr:row>
          <xdr:rowOff>190500</xdr:rowOff>
        </xdr:from>
        <xdr:to>
          <xdr:col>5</xdr:col>
          <xdr:colOff>285750</xdr:colOff>
          <xdr:row>84</xdr:row>
          <xdr:rowOff>19050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704850</xdr:colOff>
          <xdr:row>13</xdr:row>
          <xdr:rowOff>19050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704850</xdr:colOff>
          <xdr:row>47</xdr:row>
          <xdr:rowOff>19050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88</xdr:row>
          <xdr:rowOff>190500</xdr:rowOff>
        </xdr:from>
        <xdr:to>
          <xdr:col>1</xdr:col>
          <xdr:colOff>704850</xdr:colOff>
          <xdr:row>90</xdr:row>
          <xdr:rowOff>19050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88</xdr:row>
          <xdr:rowOff>190500</xdr:rowOff>
        </xdr:from>
        <xdr:to>
          <xdr:col>5</xdr:col>
          <xdr:colOff>285750</xdr:colOff>
          <xdr:row>90</xdr:row>
          <xdr:rowOff>19050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113</xdr:row>
          <xdr:rowOff>190500</xdr:rowOff>
        </xdr:from>
        <xdr:to>
          <xdr:col>1</xdr:col>
          <xdr:colOff>704850</xdr:colOff>
          <xdr:row>115</xdr:row>
          <xdr:rowOff>19050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113</xdr:row>
          <xdr:rowOff>190500</xdr:rowOff>
        </xdr:from>
        <xdr:to>
          <xdr:col>5</xdr:col>
          <xdr:colOff>285750</xdr:colOff>
          <xdr:row>115</xdr:row>
          <xdr:rowOff>19050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981075</xdr:colOff>
      <xdr:row>0</xdr:row>
      <xdr:rowOff>0</xdr:rowOff>
    </xdr:from>
    <xdr:to>
      <xdr:col>7</xdr:col>
      <xdr:colOff>220980</xdr:colOff>
      <xdr:row>0</xdr:row>
      <xdr:rowOff>647619</xdr:rowOff>
    </xdr:to>
    <xdr:pic>
      <xdr:nvPicPr>
        <xdr:cNvPr id="18" name="Kuva 17">
          <a:extLst>
            <a:ext uri="{FF2B5EF4-FFF2-40B4-BE49-F238E27FC236}">
              <a16:creationId xmlns:a16="http://schemas.microsoft.com/office/drawing/2014/main" id="{00000000-0008-0000-02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90750" y="0"/>
          <a:ext cx="2720340" cy="647619"/>
        </a:xfrm>
        <a:prstGeom prst="rect">
          <a:avLst/>
        </a:prstGeom>
      </xdr:spPr>
    </xdr:pic>
    <xdr:clientData/>
  </xdr:twoCellAnchor>
  <xdr:twoCellAnchor editAs="oneCell">
    <xdr:from>
      <xdr:col>1</xdr:col>
      <xdr:colOff>76200</xdr:colOff>
      <xdr:row>0</xdr:row>
      <xdr:rowOff>0</xdr:rowOff>
    </xdr:from>
    <xdr:to>
      <xdr:col>2</xdr:col>
      <xdr:colOff>841629</xdr:colOff>
      <xdr:row>0</xdr:row>
      <xdr:rowOff>663702</xdr:rowOff>
    </xdr:to>
    <xdr:pic>
      <xdr:nvPicPr>
        <xdr:cNvPr id="19" name="Kuva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050" y="0"/>
          <a:ext cx="1689354" cy="663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9</xdr:row>
          <xdr:rowOff>190500</xdr:rowOff>
        </xdr:from>
        <xdr:to>
          <xdr:col>3</xdr:col>
          <xdr:colOff>0</xdr:colOff>
          <xdr:row>10</xdr:row>
          <xdr:rowOff>209550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7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0</xdr:rowOff>
        </xdr:from>
        <xdr:to>
          <xdr:col>3</xdr:col>
          <xdr:colOff>0</xdr:colOff>
          <xdr:row>11</xdr:row>
          <xdr:rowOff>222250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7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12</xdr:row>
          <xdr:rowOff>190500</xdr:rowOff>
        </xdr:from>
        <xdr:to>
          <xdr:col>3</xdr:col>
          <xdr:colOff>0</xdr:colOff>
          <xdr:row>13</xdr:row>
          <xdr:rowOff>209550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7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14</xdr:row>
          <xdr:rowOff>190500</xdr:rowOff>
        </xdr:from>
        <xdr:to>
          <xdr:col>3</xdr:col>
          <xdr:colOff>0</xdr:colOff>
          <xdr:row>15</xdr:row>
          <xdr:rowOff>209550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7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19</xdr:row>
          <xdr:rowOff>165100</xdr:rowOff>
        </xdr:from>
        <xdr:to>
          <xdr:col>3</xdr:col>
          <xdr:colOff>0</xdr:colOff>
          <xdr:row>21</xdr:row>
          <xdr:rowOff>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7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0</xdr:rowOff>
        </xdr:from>
        <xdr:to>
          <xdr:col>3</xdr:col>
          <xdr:colOff>69850</xdr:colOff>
          <xdr:row>18</xdr:row>
          <xdr:rowOff>19050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7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133350</xdr:rowOff>
        </xdr:from>
        <xdr:to>
          <xdr:col>1</xdr:col>
          <xdr:colOff>304800</xdr:colOff>
          <xdr:row>143</xdr:row>
          <xdr:rowOff>171450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8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133350</xdr:rowOff>
        </xdr:from>
        <xdr:to>
          <xdr:col>1</xdr:col>
          <xdr:colOff>304800</xdr:colOff>
          <xdr:row>144</xdr:row>
          <xdr:rowOff>171450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133350</xdr:rowOff>
        </xdr:from>
        <xdr:to>
          <xdr:col>1</xdr:col>
          <xdr:colOff>323850</xdr:colOff>
          <xdr:row>148</xdr:row>
          <xdr:rowOff>171450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133350</xdr:rowOff>
        </xdr:from>
        <xdr:to>
          <xdr:col>1</xdr:col>
          <xdr:colOff>304800</xdr:colOff>
          <xdr:row>146</xdr:row>
          <xdr:rowOff>171450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133350</xdr:rowOff>
        </xdr:from>
        <xdr:to>
          <xdr:col>1</xdr:col>
          <xdr:colOff>323850</xdr:colOff>
          <xdr:row>149</xdr:row>
          <xdr:rowOff>171450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133350</xdr:rowOff>
        </xdr:from>
        <xdr:to>
          <xdr:col>1</xdr:col>
          <xdr:colOff>323850</xdr:colOff>
          <xdr:row>153</xdr:row>
          <xdr:rowOff>171450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133350</xdr:rowOff>
        </xdr:from>
        <xdr:to>
          <xdr:col>1</xdr:col>
          <xdr:colOff>323850</xdr:colOff>
          <xdr:row>152</xdr:row>
          <xdr:rowOff>171450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133350</xdr:rowOff>
        </xdr:from>
        <xdr:to>
          <xdr:col>1</xdr:col>
          <xdr:colOff>323850</xdr:colOff>
          <xdr:row>145</xdr:row>
          <xdr:rowOff>152400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133350</xdr:rowOff>
        </xdr:from>
        <xdr:to>
          <xdr:col>1</xdr:col>
          <xdr:colOff>323850</xdr:colOff>
          <xdr:row>151</xdr:row>
          <xdr:rowOff>171450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40</xdr:row>
          <xdr:rowOff>12700</xdr:rowOff>
        </xdr:from>
        <xdr:to>
          <xdr:col>9</xdr:col>
          <xdr:colOff>393700</xdr:colOff>
          <xdr:row>41</xdr:row>
          <xdr:rowOff>31750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9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48</xdr:row>
          <xdr:rowOff>12700</xdr:rowOff>
        </xdr:from>
        <xdr:to>
          <xdr:col>9</xdr:col>
          <xdr:colOff>400050</xdr:colOff>
          <xdr:row>49</xdr:row>
          <xdr:rowOff>19050</xdr:rowOff>
        </xdr:to>
        <xdr:sp macro="" textlink="">
          <xdr:nvSpPr>
            <xdr:cNvPr id="167937" name="Check Box 1" hidden="1">
              <a:extLst>
                <a:ext uri="{63B3BB69-23CF-44E3-9099-C40C66FF867C}">
                  <a14:compatExt spid="_x0000_s167937"/>
                </a:ext>
                <a:ext uri="{FF2B5EF4-FFF2-40B4-BE49-F238E27FC236}">
                  <a16:creationId xmlns:a16="http://schemas.microsoft.com/office/drawing/2014/main" id="{00000000-0008-0000-0A00-000001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52</xdr:row>
          <xdr:rowOff>12700</xdr:rowOff>
        </xdr:from>
        <xdr:to>
          <xdr:col>9</xdr:col>
          <xdr:colOff>400050</xdr:colOff>
          <xdr:row>53</xdr:row>
          <xdr:rowOff>19050</xdr:rowOff>
        </xdr:to>
        <xdr:sp macro="" textlink="">
          <xdr:nvSpPr>
            <xdr:cNvPr id="222209" name="Check Box 1" hidden="1">
              <a:extLst>
                <a:ext uri="{63B3BB69-23CF-44E3-9099-C40C66FF867C}">
                  <a14:compatExt spid="_x0000_s222209"/>
                </a:ext>
                <a:ext uri="{FF2B5EF4-FFF2-40B4-BE49-F238E27FC236}">
                  <a16:creationId xmlns:a16="http://schemas.microsoft.com/office/drawing/2014/main" id="{00000000-0008-0000-0B00-0000016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241300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C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xdr:row>
          <xdr:rowOff>184150</xdr:rowOff>
        </xdr:from>
        <xdr:to>
          <xdr:col>2</xdr:col>
          <xdr:colOff>590550</xdr:colOff>
          <xdr:row>7</xdr:row>
          <xdr:rowOff>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D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190500</xdr:rowOff>
        </xdr:from>
        <xdr:to>
          <xdr:col>5</xdr:col>
          <xdr:colOff>514350</xdr:colOff>
          <xdr:row>7</xdr:row>
          <xdr:rowOff>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D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184150</xdr:rowOff>
        </xdr:from>
        <xdr:to>
          <xdr:col>2</xdr:col>
          <xdr:colOff>590550</xdr:colOff>
          <xdr:row>10</xdr:row>
          <xdr:rowOff>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D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190500</xdr:rowOff>
        </xdr:from>
        <xdr:to>
          <xdr:col>5</xdr:col>
          <xdr:colOff>514350</xdr:colOff>
          <xdr:row>10</xdr:row>
          <xdr:rowOff>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D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xdr:row>
          <xdr:rowOff>184150</xdr:rowOff>
        </xdr:from>
        <xdr:to>
          <xdr:col>2</xdr:col>
          <xdr:colOff>590550</xdr:colOff>
          <xdr:row>13</xdr:row>
          <xdr:rowOff>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D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190500</xdr:rowOff>
        </xdr:from>
        <xdr:to>
          <xdr:col>5</xdr:col>
          <xdr:colOff>514350</xdr:colOff>
          <xdr:row>13</xdr:row>
          <xdr:rowOff>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D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152400</xdr:rowOff>
        </xdr:from>
        <xdr:to>
          <xdr:col>5</xdr:col>
          <xdr:colOff>228600</xdr:colOff>
          <xdr:row>31</xdr:row>
          <xdr:rowOff>171450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D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152400</xdr:rowOff>
        </xdr:from>
        <xdr:to>
          <xdr:col>5</xdr:col>
          <xdr:colOff>228600</xdr:colOff>
          <xdr:row>32</xdr:row>
          <xdr:rowOff>171450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D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152400</xdr:rowOff>
        </xdr:from>
        <xdr:to>
          <xdr:col>5</xdr:col>
          <xdr:colOff>228600</xdr:colOff>
          <xdr:row>33</xdr:row>
          <xdr:rowOff>171450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D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152400</xdr:rowOff>
        </xdr:from>
        <xdr:to>
          <xdr:col>5</xdr:col>
          <xdr:colOff>228600</xdr:colOff>
          <xdr:row>34</xdr:row>
          <xdr:rowOff>171450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D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152400</xdr:rowOff>
        </xdr:from>
        <xdr:to>
          <xdr:col>5</xdr:col>
          <xdr:colOff>228600</xdr:colOff>
          <xdr:row>35</xdr:row>
          <xdr:rowOff>171450</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D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152400</xdr:rowOff>
        </xdr:from>
        <xdr:to>
          <xdr:col>5</xdr:col>
          <xdr:colOff>228600</xdr:colOff>
          <xdr:row>36</xdr:row>
          <xdr:rowOff>171450</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0000000-0008-0000-0D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152400</xdr:rowOff>
        </xdr:from>
        <xdr:to>
          <xdr:col>5</xdr:col>
          <xdr:colOff>228600</xdr:colOff>
          <xdr:row>37</xdr:row>
          <xdr:rowOff>171450</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00000000-0008-0000-0D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152400</xdr:rowOff>
        </xdr:from>
        <xdr:to>
          <xdr:col>5</xdr:col>
          <xdr:colOff>228600</xdr:colOff>
          <xdr:row>38</xdr:row>
          <xdr:rowOff>171450</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00000000-0008-0000-0D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152400</xdr:rowOff>
        </xdr:from>
        <xdr:to>
          <xdr:col>5</xdr:col>
          <xdr:colOff>228600</xdr:colOff>
          <xdr:row>39</xdr:row>
          <xdr:rowOff>171450</xdr:rowOff>
        </xdr:to>
        <xdr:sp macro="" textlink="">
          <xdr:nvSpPr>
            <xdr:cNvPr id="54287" name="Check Box 15" hidden="1">
              <a:extLst>
                <a:ext uri="{63B3BB69-23CF-44E3-9099-C40C66FF867C}">
                  <a14:compatExt spid="_x0000_s54287"/>
                </a:ext>
                <a:ext uri="{FF2B5EF4-FFF2-40B4-BE49-F238E27FC236}">
                  <a16:creationId xmlns:a16="http://schemas.microsoft.com/office/drawing/2014/main" id="{00000000-0008-0000-0D00-00000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45</xdr:row>
          <xdr:rowOff>184150</xdr:rowOff>
        </xdr:from>
        <xdr:to>
          <xdr:col>2</xdr:col>
          <xdr:colOff>590550</xdr:colOff>
          <xdr:row>47</xdr:row>
          <xdr:rowOff>0</xdr:rowOff>
        </xdr:to>
        <xdr:sp macro="" textlink="">
          <xdr:nvSpPr>
            <xdr:cNvPr id="54292" name="Check Box 20" hidden="1">
              <a:extLst>
                <a:ext uri="{63B3BB69-23CF-44E3-9099-C40C66FF867C}">
                  <a14:compatExt spid="_x0000_s54292"/>
                </a:ext>
                <a:ext uri="{FF2B5EF4-FFF2-40B4-BE49-F238E27FC236}">
                  <a16:creationId xmlns:a16="http://schemas.microsoft.com/office/drawing/2014/main" id="{00000000-0008-0000-0D00-00001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45</xdr:row>
          <xdr:rowOff>190500</xdr:rowOff>
        </xdr:from>
        <xdr:to>
          <xdr:col>5</xdr:col>
          <xdr:colOff>514350</xdr:colOff>
          <xdr:row>47</xdr:row>
          <xdr:rowOff>0</xdr:rowOff>
        </xdr:to>
        <xdr:sp macro="" textlink="">
          <xdr:nvSpPr>
            <xdr:cNvPr id="54293" name="Check Box 21" hidden="1">
              <a:extLst>
                <a:ext uri="{63B3BB69-23CF-44E3-9099-C40C66FF867C}">
                  <a14:compatExt spid="_x0000_s54293"/>
                </a:ext>
                <a:ext uri="{FF2B5EF4-FFF2-40B4-BE49-F238E27FC236}">
                  <a16:creationId xmlns:a16="http://schemas.microsoft.com/office/drawing/2014/main" id="{00000000-0008-0000-0D00-00001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48</xdr:row>
          <xdr:rowOff>184150</xdr:rowOff>
        </xdr:from>
        <xdr:to>
          <xdr:col>2</xdr:col>
          <xdr:colOff>590550</xdr:colOff>
          <xdr:row>50</xdr:row>
          <xdr:rowOff>0</xdr:rowOff>
        </xdr:to>
        <xdr:sp macro="" textlink="">
          <xdr:nvSpPr>
            <xdr:cNvPr id="54294" name="Check Box 22" hidden="1">
              <a:extLst>
                <a:ext uri="{63B3BB69-23CF-44E3-9099-C40C66FF867C}">
                  <a14:compatExt spid="_x0000_s54294"/>
                </a:ext>
                <a:ext uri="{FF2B5EF4-FFF2-40B4-BE49-F238E27FC236}">
                  <a16:creationId xmlns:a16="http://schemas.microsoft.com/office/drawing/2014/main" id="{00000000-0008-0000-0D00-00001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48</xdr:row>
          <xdr:rowOff>190500</xdr:rowOff>
        </xdr:from>
        <xdr:to>
          <xdr:col>5</xdr:col>
          <xdr:colOff>514350</xdr:colOff>
          <xdr:row>50</xdr:row>
          <xdr:rowOff>0</xdr:rowOff>
        </xdr:to>
        <xdr:sp macro="" textlink="">
          <xdr:nvSpPr>
            <xdr:cNvPr id="54295" name="Check Box 23" hidden="1">
              <a:extLst>
                <a:ext uri="{63B3BB69-23CF-44E3-9099-C40C66FF867C}">
                  <a14:compatExt spid="_x0000_s54295"/>
                </a:ext>
                <a:ext uri="{FF2B5EF4-FFF2-40B4-BE49-F238E27FC236}">
                  <a16:creationId xmlns:a16="http://schemas.microsoft.com/office/drawing/2014/main" id="{00000000-0008-0000-0D00-00001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51</xdr:row>
          <xdr:rowOff>184150</xdr:rowOff>
        </xdr:from>
        <xdr:to>
          <xdr:col>2</xdr:col>
          <xdr:colOff>590550</xdr:colOff>
          <xdr:row>53</xdr:row>
          <xdr:rowOff>0</xdr:rowOff>
        </xdr:to>
        <xdr:sp macro="" textlink="">
          <xdr:nvSpPr>
            <xdr:cNvPr id="54296" name="Check Box 24" hidden="1">
              <a:extLst>
                <a:ext uri="{63B3BB69-23CF-44E3-9099-C40C66FF867C}">
                  <a14:compatExt spid="_x0000_s54296"/>
                </a:ext>
                <a:ext uri="{FF2B5EF4-FFF2-40B4-BE49-F238E27FC236}">
                  <a16:creationId xmlns:a16="http://schemas.microsoft.com/office/drawing/2014/main" id="{00000000-0008-0000-0D00-00001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51</xdr:row>
          <xdr:rowOff>190500</xdr:rowOff>
        </xdr:from>
        <xdr:to>
          <xdr:col>5</xdr:col>
          <xdr:colOff>514350</xdr:colOff>
          <xdr:row>53</xdr:row>
          <xdr:rowOff>0</xdr:rowOff>
        </xdr:to>
        <xdr:sp macro="" textlink="">
          <xdr:nvSpPr>
            <xdr:cNvPr id="54297" name="Check Box 25" hidden="1">
              <a:extLst>
                <a:ext uri="{63B3BB69-23CF-44E3-9099-C40C66FF867C}">
                  <a14:compatExt spid="_x0000_s54297"/>
                </a:ext>
                <a:ext uri="{FF2B5EF4-FFF2-40B4-BE49-F238E27FC236}">
                  <a16:creationId xmlns:a16="http://schemas.microsoft.com/office/drawing/2014/main" id="{00000000-0008-0000-0D00-00001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152400</xdr:rowOff>
        </xdr:from>
        <xdr:to>
          <xdr:col>5</xdr:col>
          <xdr:colOff>228600</xdr:colOff>
          <xdr:row>71</xdr:row>
          <xdr:rowOff>171450</xdr:rowOff>
        </xdr:to>
        <xdr:sp macro="" textlink="">
          <xdr:nvSpPr>
            <xdr:cNvPr id="54298" name="Check Box 26" hidden="1">
              <a:extLst>
                <a:ext uri="{63B3BB69-23CF-44E3-9099-C40C66FF867C}">
                  <a14:compatExt spid="_x0000_s54298"/>
                </a:ext>
                <a:ext uri="{FF2B5EF4-FFF2-40B4-BE49-F238E27FC236}">
                  <a16:creationId xmlns:a16="http://schemas.microsoft.com/office/drawing/2014/main" id="{00000000-0008-0000-0D00-00001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228600</xdr:colOff>
          <xdr:row>72</xdr:row>
          <xdr:rowOff>171450</xdr:rowOff>
        </xdr:to>
        <xdr:sp macro="" textlink="">
          <xdr:nvSpPr>
            <xdr:cNvPr id="54299" name="Check Box 27" hidden="1">
              <a:extLst>
                <a:ext uri="{63B3BB69-23CF-44E3-9099-C40C66FF867C}">
                  <a14:compatExt spid="_x0000_s54299"/>
                </a:ext>
                <a:ext uri="{FF2B5EF4-FFF2-40B4-BE49-F238E27FC236}">
                  <a16:creationId xmlns:a16="http://schemas.microsoft.com/office/drawing/2014/main" id="{00000000-0008-0000-0D00-00001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228600</xdr:colOff>
          <xdr:row>73</xdr:row>
          <xdr:rowOff>171450</xdr:rowOff>
        </xdr:to>
        <xdr:sp macro="" textlink="">
          <xdr:nvSpPr>
            <xdr:cNvPr id="54300" name="Check Box 28" hidden="1">
              <a:extLst>
                <a:ext uri="{63B3BB69-23CF-44E3-9099-C40C66FF867C}">
                  <a14:compatExt spid="_x0000_s54300"/>
                </a:ext>
                <a:ext uri="{FF2B5EF4-FFF2-40B4-BE49-F238E27FC236}">
                  <a16:creationId xmlns:a16="http://schemas.microsoft.com/office/drawing/2014/main" id="{00000000-0008-0000-0D00-00001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171450</xdr:rowOff>
        </xdr:to>
        <xdr:sp macro="" textlink="">
          <xdr:nvSpPr>
            <xdr:cNvPr id="54301" name="Check Box 29" hidden="1">
              <a:extLst>
                <a:ext uri="{63B3BB69-23CF-44E3-9099-C40C66FF867C}">
                  <a14:compatExt spid="_x0000_s54301"/>
                </a:ext>
                <a:ext uri="{FF2B5EF4-FFF2-40B4-BE49-F238E27FC236}">
                  <a16:creationId xmlns:a16="http://schemas.microsoft.com/office/drawing/2014/main" id="{00000000-0008-0000-0D00-00001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171450</xdr:rowOff>
        </xdr:to>
        <xdr:sp macro="" textlink="">
          <xdr:nvSpPr>
            <xdr:cNvPr id="54302" name="Check Box 30" hidden="1">
              <a:extLst>
                <a:ext uri="{63B3BB69-23CF-44E3-9099-C40C66FF867C}">
                  <a14:compatExt spid="_x0000_s54302"/>
                </a:ext>
                <a:ext uri="{FF2B5EF4-FFF2-40B4-BE49-F238E27FC236}">
                  <a16:creationId xmlns:a16="http://schemas.microsoft.com/office/drawing/2014/main" id="{00000000-0008-0000-0D00-00001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228600</xdr:colOff>
          <xdr:row>76</xdr:row>
          <xdr:rowOff>171450</xdr:rowOff>
        </xdr:to>
        <xdr:sp macro="" textlink="">
          <xdr:nvSpPr>
            <xdr:cNvPr id="54303" name="Check Box 31" hidden="1">
              <a:extLst>
                <a:ext uri="{63B3BB69-23CF-44E3-9099-C40C66FF867C}">
                  <a14:compatExt spid="_x0000_s54303"/>
                </a:ext>
                <a:ext uri="{FF2B5EF4-FFF2-40B4-BE49-F238E27FC236}">
                  <a16:creationId xmlns:a16="http://schemas.microsoft.com/office/drawing/2014/main" id="{00000000-0008-0000-0D00-00001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171450</xdr:rowOff>
        </xdr:to>
        <xdr:sp macro="" textlink="">
          <xdr:nvSpPr>
            <xdr:cNvPr id="54304" name="Check Box 32" hidden="1">
              <a:extLst>
                <a:ext uri="{63B3BB69-23CF-44E3-9099-C40C66FF867C}">
                  <a14:compatExt spid="_x0000_s54304"/>
                </a:ext>
                <a:ext uri="{FF2B5EF4-FFF2-40B4-BE49-F238E27FC236}">
                  <a16:creationId xmlns:a16="http://schemas.microsoft.com/office/drawing/2014/main" id="{00000000-0008-0000-0D00-00002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228600</xdr:colOff>
          <xdr:row>78</xdr:row>
          <xdr:rowOff>171450</xdr:rowOff>
        </xdr:to>
        <xdr:sp macro="" textlink="">
          <xdr:nvSpPr>
            <xdr:cNvPr id="54305" name="Check Box 33" hidden="1">
              <a:extLst>
                <a:ext uri="{63B3BB69-23CF-44E3-9099-C40C66FF867C}">
                  <a14:compatExt spid="_x0000_s54305"/>
                </a:ext>
                <a:ext uri="{FF2B5EF4-FFF2-40B4-BE49-F238E27FC236}">
                  <a16:creationId xmlns:a16="http://schemas.microsoft.com/office/drawing/2014/main" id="{00000000-0008-0000-0D00-00002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228600</xdr:colOff>
          <xdr:row>79</xdr:row>
          <xdr:rowOff>171450</xdr:rowOff>
        </xdr:to>
        <xdr:sp macro="" textlink="">
          <xdr:nvSpPr>
            <xdr:cNvPr id="54306" name="Check Box 34" hidden="1">
              <a:extLst>
                <a:ext uri="{63B3BB69-23CF-44E3-9099-C40C66FF867C}">
                  <a14:compatExt spid="_x0000_s54306"/>
                </a:ext>
                <a:ext uri="{FF2B5EF4-FFF2-40B4-BE49-F238E27FC236}">
                  <a16:creationId xmlns:a16="http://schemas.microsoft.com/office/drawing/2014/main" id="{00000000-0008-0000-0D00-00002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85</xdr:row>
          <xdr:rowOff>184150</xdr:rowOff>
        </xdr:from>
        <xdr:to>
          <xdr:col>2</xdr:col>
          <xdr:colOff>590550</xdr:colOff>
          <xdr:row>87</xdr:row>
          <xdr:rowOff>0</xdr:rowOff>
        </xdr:to>
        <xdr:sp macro="" textlink="">
          <xdr:nvSpPr>
            <xdr:cNvPr id="54311" name="Check Box 39" hidden="1">
              <a:extLst>
                <a:ext uri="{63B3BB69-23CF-44E3-9099-C40C66FF867C}">
                  <a14:compatExt spid="_x0000_s54311"/>
                </a:ext>
                <a:ext uri="{FF2B5EF4-FFF2-40B4-BE49-F238E27FC236}">
                  <a16:creationId xmlns:a16="http://schemas.microsoft.com/office/drawing/2014/main" id="{00000000-0008-0000-0D00-00002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85</xdr:row>
          <xdr:rowOff>190500</xdr:rowOff>
        </xdr:from>
        <xdr:to>
          <xdr:col>5</xdr:col>
          <xdr:colOff>514350</xdr:colOff>
          <xdr:row>87</xdr:row>
          <xdr:rowOff>0</xdr:rowOff>
        </xdr:to>
        <xdr:sp macro="" textlink="">
          <xdr:nvSpPr>
            <xdr:cNvPr id="54312" name="Check Box 40" hidden="1">
              <a:extLst>
                <a:ext uri="{63B3BB69-23CF-44E3-9099-C40C66FF867C}">
                  <a14:compatExt spid="_x0000_s54312"/>
                </a:ext>
                <a:ext uri="{FF2B5EF4-FFF2-40B4-BE49-F238E27FC236}">
                  <a16:creationId xmlns:a16="http://schemas.microsoft.com/office/drawing/2014/main" id="{00000000-0008-0000-0D00-00002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88</xdr:row>
          <xdr:rowOff>184150</xdr:rowOff>
        </xdr:from>
        <xdr:to>
          <xdr:col>2</xdr:col>
          <xdr:colOff>590550</xdr:colOff>
          <xdr:row>90</xdr:row>
          <xdr:rowOff>0</xdr:rowOff>
        </xdr:to>
        <xdr:sp macro="" textlink="">
          <xdr:nvSpPr>
            <xdr:cNvPr id="54313" name="Check Box 41" hidden="1">
              <a:extLst>
                <a:ext uri="{63B3BB69-23CF-44E3-9099-C40C66FF867C}">
                  <a14:compatExt spid="_x0000_s54313"/>
                </a:ext>
                <a:ext uri="{FF2B5EF4-FFF2-40B4-BE49-F238E27FC236}">
                  <a16:creationId xmlns:a16="http://schemas.microsoft.com/office/drawing/2014/main" id="{00000000-0008-0000-0D00-00002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88</xdr:row>
          <xdr:rowOff>190500</xdr:rowOff>
        </xdr:from>
        <xdr:to>
          <xdr:col>5</xdr:col>
          <xdr:colOff>514350</xdr:colOff>
          <xdr:row>90</xdr:row>
          <xdr:rowOff>0</xdr:rowOff>
        </xdr:to>
        <xdr:sp macro="" textlink="">
          <xdr:nvSpPr>
            <xdr:cNvPr id="54314" name="Check Box 42" hidden="1">
              <a:extLst>
                <a:ext uri="{63B3BB69-23CF-44E3-9099-C40C66FF867C}">
                  <a14:compatExt spid="_x0000_s54314"/>
                </a:ext>
                <a:ext uri="{FF2B5EF4-FFF2-40B4-BE49-F238E27FC236}">
                  <a16:creationId xmlns:a16="http://schemas.microsoft.com/office/drawing/2014/main" id="{00000000-0008-0000-0D00-00002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91</xdr:row>
          <xdr:rowOff>184150</xdr:rowOff>
        </xdr:from>
        <xdr:to>
          <xdr:col>2</xdr:col>
          <xdr:colOff>590550</xdr:colOff>
          <xdr:row>93</xdr:row>
          <xdr:rowOff>0</xdr:rowOff>
        </xdr:to>
        <xdr:sp macro="" textlink="">
          <xdr:nvSpPr>
            <xdr:cNvPr id="54315" name="Check Box 43" hidden="1">
              <a:extLst>
                <a:ext uri="{63B3BB69-23CF-44E3-9099-C40C66FF867C}">
                  <a14:compatExt spid="_x0000_s54315"/>
                </a:ext>
                <a:ext uri="{FF2B5EF4-FFF2-40B4-BE49-F238E27FC236}">
                  <a16:creationId xmlns:a16="http://schemas.microsoft.com/office/drawing/2014/main" id="{00000000-0008-0000-0D00-00002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91</xdr:row>
          <xdr:rowOff>190500</xdr:rowOff>
        </xdr:from>
        <xdr:to>
          <xdr:col>5</xdr:col>
          <xdr:colOff>514350</xdr:colOff>
          <xdr:row>93</xdr:row>
          <xdr:rowOff>0</xdr:rowOff>
        </xdr:to>
        <xdr:sp macro="" textlink="">
          <xdr:nvSpPr>
            <xdr:cNvPr id="54316" name="Check Box 44" hidden="1">
              <a:extLst>
                <a:ext uri="{63B3BB69-23CF-44E3-9099-C40C66FF867C}">
                  <a14:compatExt spid="_x0000_s54316"/>
                </a:ext>
                <a:ext uri="{FF2B5EF4-FFF2-40B4-BE49-F238E27FC236}">
                  <a16:creationId xmlns:a16="http://schemas.microsoft.com/office/drawing/2014/main" id="{00000000-0008-0000-0D00-00002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54317" name="Check Box 45" hidden="1">
              <a:extLst>
                <a:ext uri="{63B3BB69-23CF-44E3-9099-C40C66FF867C}">
                  <a14:compatExt spid="_x0000_s54317"/>
                </a:ext>
                <a:ext uri="{FF2B5EF4-FFF2-40B4-BE49-F238E27FC236}">
                  <a16:creationId xmlns:a16="http://schemas.microsoft.com/office/drawing/2014/main" id="{00000000-0008-0000-0D00-00002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54318" name="Check Box 46" hidden="1">
              <a:extLst>
                <a:ext uri="{63B3BB69-23CF-44E3-9099-C40C66FF867C}">
                  <a14:compatExt spid="_x0000_s54318"/>
                </a:ext>
                <a:ext uri="{FF2B5EF4-FFF2-40B4-BE49-F238E27FC236}">
                  <a16:creationId xmlns:a16="http://schemas.microsoft.com/office/drawing/2014/main" id="{00000000-0008-0000-0D00-00002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54319" name="Check Box 47" hidden="1">
              <a:extLst>
                <a:ext uri="{63B3BB69-23CF-44E3-9099-C40C66FF867C}">
                  <a14:compatExt spid="_x0000_s54319"/>
                </a:ext>
                <a:ext uri="{FF2B5EF4-FFF2-40B4-BE49-F238E27FC236}">
                  <a16:creationId xmlns:a16="http://schemas.microsoft.com/office/drawing/2014/main" id="{00000000-0008-0000-0D00-00002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54320" name="Check Box 48" hidden="1">
              <a:extLst>
                <a:ext uri="{63B3BB69-23CF-44E3-9099-C40C66FF867C}">
                  <a14:compatExt spid="_x0000_s54320"/>
                </a:ext>
                <a:ext uri="{FF2B5EF4-FFF2-40B4-BE49-F238E27FC236}">
                  <a16:creationId xmlns:a16="http://schemas.microsoft.com/office/drawing/2014/main" id="{00000000-0008-0000-0D00-00003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54321" name="Check Box 49" hidden="1">
              <a:extLst>
                <a:ext uri="{63B3BB69-23CF-44E3-9099-C40C66FF867C}">
                  <a14:compatExt spid="_x0000_s54321"/>
                </a:ext>
                <a:ext uri="{FF2B5EF4-FFF2-40B4-BE49-F238E27FC236}">
                  <a16:creationId xmlns:a16="http://schemas.microsoft.com/office/drawing/2014/main" id="{00000000-0008-0000-0D00-00003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54322" name="Check Box 50" hidden="1">
              <a:extLst>
                <a:ext uri="{63B3BB69-23CF-44E3-9099-C40C66FF867C}">
                  <a14:compatExt spid="_x0000_s54322"/>
                </a:ext>
                <a:ext uri="{FF2B5EF4-FFF2-40B4-BE49-F238E27FC236}">
                  <a16:creationId xmlns:a16="http://schemas.microsoft.com/office/drawing/2014/main" id="{00000000-0008-0000-0D00-00003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54323" name="Check Box 51" hidden="1">
              <a:extLst>
                <a:ext uri="{63B3BB69-23CF-44E3-9099-C40C66FF867C}">
                  <a14:compatExt spid="_x0000_s54323"/>
                </a:ext>
                <a:ext uri="{FF2B5EF4-FFF2-40B4-BE49-F238E27FC236}">
                  <a16:creationId xmlns:a16="http://schemas.microsoft.com/office/drawing/2014/main" id="{00000000-0008-0000-0D00-00003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54324" name="Check Box 52" hidden="1">
              <a:extLst>
                <a:ext uri="{63B3BB69-23CF-44E3-9099-C40C66FF867C}">
                  <a14:compatExt spid="_x0000_s54324"/>
                </a:ext>
                <a:ext uri="{FF2B5EF4-FFF2-40B4-BE49-F238E27FC236}">
                  <a16:creationId xmlns:a16="http://schemas.microsoft.com/office/drawing/2014/main" id="{00000000-0008-0000-0D00-00003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54325" name="Check Box 53" hidden="1">
              <a:extLst>
                <a:ext uri="{63B3BB69-23CF-44E3-9099-C40C66FF867C}">
                  <a14:compatExt spid="_x0000_s54325"/>
                </a:ext>
                <a:ext uri="{FF2B5EF4-FFF2-40B4-BE49-F238E27FC236}">
                  <a16:creationId xmlns:a16="http://schemas.microsoft.com/office/drawing/2014/main" id="{00000000-0008-0000-0D00-00003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125</xdr:row>
          <xdr:rowOff>184150</xdr:rowOff>
        </xdr:from>
        <xdr:to>
          <xdr:col>2</xdr:col>
          <xdr:colOff>590550</xdr:colOff>
          <xdr:row>127</xdr:row>
          <xdr:rowOff>0</xdr:rowOff>
        </xdr:to>
        <xdr:sp macro="" textlink="">
          <xdr:nvSpPr>
            <xdr:cNvPr id="54330" name="Check Box 58" hidden="1">
              <a:extLst>
                <a:ext uri="{63B3BB69-23CF-44E3-9099-C40C66FF867C}">
                  <a14:compatExt spid="_x0000_s54330"/>
                </a:ext>
                <a:ext uri="{FF2B5EF4-FFF2-40B4-BE49-F238E27FC236}">
                  <a16:creationId xmlns:a16="http://schemas.microsoft.com/office/drawing/2014/main" id="{00000000-0008-0000-0D00-00003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125</xdr:row>
          <xdr:rowOff>190500</xdr:rowOff>
        </xdr:from>
        <xdr:to>
          <xdr:col>5</xdr:col>
          <xdr:colOff>514350</xdr:colOff>
          <xdr:row>127</xdr:row>
          <xdr:rowOff>0</xdr:rowOff>
        </xdr:to>
        <xdr:sp macro="" textlink="">
          <xdr:nvSpPr>
            <xdr:cNvPr id="54331" name="Check Box 59" hidden="1">
              <a:extLst>
                <a:ext uri="{63B3BB69-23CF-44E3-9099-C40C66FF867C}">
                  <a14:compatExt spid="_x0000_s54331"/>
                </a:ext>
                <a:ext uri="{FF2B5EF4-FFF2-40B4-BE49-F238E27FC236}">
                  <a16:creationId xmlns:a16="http://schemas.microsoft.com/office/drawing/2014/main" id="{00000000-0008-0000-0D00-00003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128</xdr:row>
          <xdr:rowOff>184150</xdr:rowOff>
        </xdr:from>
        <xdr:to>
          <xdr:col>2</xdr:col>
          <xdr:colOff>590550</xdr:colOff>
          <xdr:row>130</xdr:row>
          <xdr:rowOff>0</xdr:rowOff>
        </xdr:to>
        <xdr:sp macro="" textlink="">
          <xdr:nvSpPr>
            <xdr:cNvPr id="54332" name="Check Box 60" hidden="1">
              <a:extLst>
                <a:ext uri="{63B3BB69-23CF-44E3-9099-C40C66FF867C}">
                  <a14:compatExt spid="_x0000_s54332"/>
                </a:ext>
                <a:ext uri="{FF2B5EF4-FFF2-40B4-BE49-F238E27FC236}">
                  <a16:creationId xmlns:a16="http://schemas.microsoft.com/office/drawing/2014/main" id="{00000000-0008-0000-0D00-00003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128</xdr:row>
          <xdr:rowOff>190500</xdr:rowOff>
        </xdr:from>
        <xdr:to>
          <xdr:col>5</xdr:col>
          <xdr:colOff>514350</xdr:colOff>
          <xdr:row>130</xdr:row>
          <xdr:rowOff>0</xdr:rowOff>
        </xdr:to>
        <xdr:sp macro="" textlink="">
          <xdr:nvSpPr>
            <xdr:cNvPr id="54333" name="Check Box 61" hidden="1">
              <a:extLst>
                <a:ext uri="{63B3BB69-23CF-44E3-9099-C40C66FF867C}">
                  <a14:compatExt spid="_x0000_s54333"/>
                </a:ext>
                <a:ext uri="{FF2B5EF4-FFF2-40B4-BE49-F238E27FC236}">
                  <a16:creationId xmlns:a16="http://schemas.microsoft.com/office/drawing/2014/main" id="{00000000-0008-0000-0D00-00003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131</xdr:row>
          <xdr:rowOff>184150</xdr:rowOff>
        </xdr:from>
        <xdr:to>
          <xdr:col>2</xdr:col>
          <xdr:colOff>590550</xdr:colOff>
          <xdr:row>133</xdr:row>
          <xdr:rowOff>0</xdr:rowOff>
        </xdr:to>
        <xdr:sp macro="" textlink="">
          <xdr:nvSpPr>
            <xdr:cNvPr id="54334" name="Check Box 62" hidden="1">
              <a:extLst>
                <a:ext uri="{63B3BB69-23CF-44E3-9099-C40C66FF867C}">
                  <a14:compatExt spid="_x0000_s54334"/>
                </a:ext>
                <a:ext uri="{FF2B5EF4-FFF2-40B4-BE49-F238E27FC236}">
                  <a16:creationId xmlns:a16="http://schemas.microsoft.com/office/drawing/2014/main" id="{00000000-0008-0000-0D00-00003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131</xdr:row>
          <xdr:rowOff>190500</xdr:rowOff>
        </xdr:from>
        <xdr:to>
          <xdr:col>5</xdr:col>
          <xdr:colOff>514350</xdr:colOff>
          <xdr:row>133</xdr:row>
          <xdr:rowOff>0</xdr:rowOff>
        </xdr:to>
        <xdr:sp macro="" textlink="">
          <xdr:nvSpPr>
            <xdr:cNvPr id="54335" name="Check Box 63" hidden="1">
              <a:extLst>
                <a:ext uri="{63B3BB69-23CF-44E3-9099-C40C66FF867C}">
                  <a14:compatExt spid="_x0000_s54335"/>
                </a:ext>
                <a:ext uri="{FF2B5EF4-FFF2-40B4-BE49-F238E27FC236}">
                  <a16:creationId xmlns:a16="http://schemas.microsoft.com/office/drawing/2014/main" id="{00000000-0008-0000-0D00-00003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54336" name="Check Box 64" hidden="1">
              <a:extLst>
                <a:ext uri="{63B3BB69-23CF-44E3-9099-C40C66FF867C}">
                  <a14:compatExt spid="_x0000_s54336"/>
                </a:ext>
                <a:ext uri="{FF2B5EF4-FFF2-40B4-BE49-F238E27FC236}">
                  <a16:creationId xmlns:a16="http://schemas.microsoft.com/office/drawing/2014/main" id="{00000000-0008-0000-0D00-00004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54337" name="Check Box 65" hidden="1">
              <a:extLst>
                <a:ext uri="{63B3BB69-23CF-44E3-9099-C40C66FF867C}">
                  <a14:compatExt spid="_x0000_s54337"/>
                </a:ext>
                <a:ext uri="{FF2B5EF4-FFF2-40B4-BE49-F238E27FC236}">
                  <a16:creationId xmlns:a16="http://schemas.microsoft.com/office/drawing/2014/main" id="{00000000-0008-0000-0D00-00004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54338" name="Check Box 66" hidden="1">
              <a:extLst>
                <a:ext uri="{63B3BB69-23CF-44E3-9099-C40C66FF867C}">
                  <a14:compatExt spid="_x0000_s54338"/>
                </a:ext>
                <a:ext uri="{FF2B5EF4-FFF2-40B4-BE49-F238E27FC236}">
                  <a16:creationId xmlns:a16="http://schemas.microsoft.com/office/drawing/2014/main" id="{00000000-0008-0000-0D00-00004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54339" name="Check Box 67" hidden="1">
              <a:extLst>
                <a:ext uri="{63B3BB69-23CF-44E3-9099-C40C66FF867C}">
                  <a14:compatExt spid="_x0000_s54339"/>
                </a:ext>
                <a:ext uri="{FF2B5EF4-FFF2-40B4-BE49-F238E27FC236}">
                  <a16:creationId xmlns:a16="http://schemas.microsoft.com/office/drawing/2014/main" id="{00000000-0008-0000-0D00-00004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54340" name="Check Box 68" hidden="1">
              <a:extLst>
                <a:ext uri="{63B3BB69-23CF-44E3-9099-C40C66FF867C}">
                  <a14:compatExt spid="_x0000_s54340"/>
                </a:ext>
                <a:ext uri="{FF2B5EF4-FFF2-40B4-BE49-F238E27FC236}">
                  <a16:creationId xmlns:a16="http://schemas.microsoft.com/office/drawing/2014/main" id="{00000000-0008-0000-0D00-00004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54341" name="Check Box 69" hidden="1">
              <a:extLst>
                <a:ext uri="{63B3BB69-23CF-44E3-9099-C40C66FF867C}">
                  <a14:compatExt spid="_x0000_s54341"/>
                </a:ext>
                <a:ext uri="{FF2B5EF4-FFF2-40B4-BE49-F238E27FC236}">
                  <a16:creationId xmlns:a16="http://schemas.microsoft.com/office/drawing/2014/main" id="{00000000-0008-0000-0D00-00004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54342" name="Check Box 70" hidden="1">
              <a:extLst>
                <a:ext uri="{63B3BB69-23CF-44E3-9099-C40C66FF867C}">
                  <a14:compatExt spid="_x0000_s54342"/>
                </a:ext>
                <a:ext uri="{FF2B5EF4-FFF2-40B4-BE49-F238E27FC236}">
                  <a16:creationId xmlns:a16="http://schemas.microsoft.com/office/drawing/2014/main" id="{00000000-0008-0000-0D00-00004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54343" name="Check Box 71" hidden="1">
              <a:extLst>
                <a:ext uri="{63B3BB69-23CF-44E3-9099-C40C66FF867C}">
                  <a14:compatExt spid="_x0000_s54343"/>
                </a:ext>
                <a:ext uri="{FF2B5EF4-FFF2-40B4-BE49-F238E27FC236}">
                  <a16:creationId xmlns:a16="http://schemas.microsoft.com/office/drawing/2014/main" id="{00000000-0008-0000-0D00-00004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54344" name="Check Box 72" hidden="1">
              <a:extLst>
                <a:ext uri="{63B3BB69-23CF-44E3-9099-C40C66FF867C}">
                  <a14:compatExt spid="_x0000_s54344"/>
                </a:ext>
                <a:ext uri="{FF2B5EF4-FFF2-40B4-BE49-F238E27FC236}">
                  <a16:creationId xmlns:a16="http://schemas.microsoft.com/office/drawing/2014/main" id="{00000000-0008-0000-0D00-00004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165</xdr:row>
          <xdr:rowOff>184150</xdr:rowOff>
        </xdr:from>
        <xdr:to>
          <xdr:col>2</xdr:col>
          <xdr:colOff>590550</xdr:colOff>
          <xdr:row>167</xdr:row>
          <xdr:rowOff>0</xdr:rowOff>
        </xdr:to>
        <xdr:sp macro="" textlink="">
          <xdr:nvSpPr>
            <xdr:cNvPr id="54349" name="Check Box 77" hidden="1">
              <a:extLst>
                <a:ext uri="{63B3BB69-23CF-44E3-9099-C40C66FF867C}">
                  <a14:compatExt spid="_x0000_s54349"/>
                </a:ext>
                <a:ext uri="{FF2B5EF4-FFF2-40B4-BE49-F238E27FC236}">
                  <a16:creationId xmlns:a16="http://schemas.microsoft.com/office/drawing/2014/main" id="{00000000-0008-0000-0D00-00004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165</xdr:row>
          <xdr:rowOff>190500</xdr:rowOff>
        </xdr:from>
        <xdr:to>
          <xdr:col>5</xdr:col>
          <xdr:colOff>514350</xdr:colOff>
          <xdr:row>167</xdr:row>
          <xdr:rowOff>0</xdr:rowOff>
        </xdr:to>
        <xdr:sp macro="" textlink="">
          <xdr:nvSpPr>
            <xdr:cNvPr id="54350" name="Check Box 78" hidden="1">
              <a:extLst>
                <a:ext uri="{63B3BB69-23CF-44E3-9099-C40C66FF867C}">
                  <a14:compatExt spid="_x0000_s54350"/>
                </a:ext>
                <a:ext uri="{FF2B5EF4-FFF2-40B4-BE49-F238E27FC236}">
                  <a16:creationId xmlns:a16="http://schemas.microsoft.com/office/drawing/2014/main" id="{00000000-0008-0000-0D00-00004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168</xdr:row>
          <xdr:rowOff>184150</xdr:rowOff>
        </xdr:from>
        <xdr:to>
          <xdr:col>2</xdr:col>
          <xdr:colOff>590550</xdr:colOff>
          <xdr:row>170</xdr:row>
          <xdr:rowOff>0</xdr:rowOff>
        </xdr:to>
        <xdr:sp macro="" textlink="">
          <xdr:nvSpPr>
            <xdr:cNvPr id="54351" name="Check Box 79" hidden="1">
              <a:extLst>
                <a:ext uri="{63B3BB69-23CF-44E3-9099-C40C66FF867C}">
                  <a14:compatExt spid="_x0000_s54351"/>
                </a:ext>
                <a:ext uri="{FF2B5EF4-FFF2-40B4-BE49-F238E27FC236}">
                  <a16:creationId xmlns:a16="http://schemas.microsoft.com/office/drawing/2014/main" id="{00000000-0008-0000-0D00-00004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168</xdr:row>
          <xdr:rowOff>190500</xdr:rowOff>
        </xdr:from>
        <xdr:to>
          <xdr:col>5</xdr:col>
          <xdr:colOff>514350</xdr:colOff>
          <xdr:row>170</xdr:row>
          <xdr:rowOff>0</xdr:rowOff>
        </xdr:to>
        <xdr:sp macro="" textlink="">
          <xdr:nvSpPr>
            <xdr:cNvPr id="54352" name="Check Box 80" hidden="1">
              <a:extLst>
                <a:ext uri="{63B3BB69-23CF-44E3-9099-C40C66FF867C}">
                  <a14:compatExt spid="_x0000_s54352"/>
                </a:ext>
                <a:ext uri="{FF2B5EF4-FFF2-40B4-BE49-F238E27FC236}">
                  <a16:creationId xmlns:a16="http://schemas.microsoft.com/office/drawing/2014/main" id="{00000000-0008-0000-0D00-00005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171</xdr:row>
          <xdr:rowOff>184150</xdr:rowOff>
        </xdr:from>
        <xdr:to>
          <xdr:col>2</xdr:col>
          <xdr:colOff>590550</xdr:colOff>
          <xdr:row>173</xdr:row>
          <xdr:rowOff>0</xdr:rowOff>
        </xdr:to>
        <xdr:sp macro="" textlink="">
          <xdr:nvSpPr>
            <xdr:cNvPr id="54353" name="Check Box 81" hidden="1">
              <a:extLst>
                <a:ext uri="{63B3BB69-23CF-44E3-9099-C40C66FF867C}">
                  <a14:compatExt spid="_x0000_s54353"/>
                </a:ext>
                <a:ext uri="{FF2B5EF4-FFF2-40B4-BE49-F238E27FC236}">
                  <a16:creationId xmlns:a16="http://schemas.microsoft.com/office/drawing/2014/main" id="{00000000-0008-0000-0D00-00005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171</xdr:row>
          <xdr:rowOff>190500</xdr:rowOff>
        </xdr:from>
        <xdr:to>
          <xdr:col>5</xdr:col>
          <xdr:colOff>514350</xdr:colOff>
          <xdr:row>173</xdr:row>
          <xdr:rowOff>0</xdr:rowOff>
        </xdr:to>
        <xdr:sp macro="" textlink="">
          <xdr:nvSpPr>
            <xdr:cNvPr id="54354" name="Check Box 82" hidden="1">
              <a:extLst>
                <a:ext uri="{63B3BB69-23CF-44E3-9099-C40C66FF867C}">
                  <a14:compatExt spid="_x0000_s54354"/>
                </a:ext>
                <a:ext uri="{FF2B5EF4-FFF2-40B4-BE49-F238E27FC236}">
                  <a16:creationId xmlns:a16="http://schemas.microsoft.com/office/drawing/2014/main" id="{00000000-0008-0000-0D00-00005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54355" name="Check Box 83" hidden="1">
              <a:extLst>
                <a:ext uri="{63B3BB69-23CF-44E3-9099-C40C66FF867C}">
                  <a14:compatExt spid="_x0000_s54355"/>
                </a:ext>
                <a:ext uri="{FF2B5EF4-FFF2-40B4-BE49-F238E27FC236}">
                  <a16:creationId xmlns:a16="http://schemas.microsoft.com/office/drawing/2014/main" id="{00000000-0008-0000-0D00-00005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54356" name="Check Box 84" hidden="1">
              <a:extLst>
                <a:ext uri="{63B3BB69-23CF-44E3-9099-C40C66FF867C}">
                  <a14:compatExt spid="_x0000_s54356"/>
                </a:ext>
                <a:ext uri="{FF2B5EF4-FFF2-40B4-BE49-F238E27FC236}">
                  <a16:creationId xmlns:a16="http://schemas.microsoft.com/office/drawing/2014/main" id="{00000000-0008-0000-0D00-00005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54357" name="Check Box 85" hidden="1">
              <a:extLst>
                <a:ext uri="{63B3BB69-23CF-44E3-9099-C40C66FF867C}">
                  <a14:compatExt spid="_x0000_s54357"/>
                </a:ext>
                <a:ext uri="{FF2B5EF4-FFF2-40B4-BE49-F238E27FC236}">
                  <a16:creationId xmlns:a16="http://schemas.microsoft.com/office/drawing/2014/main" id="{00000000-0008-0000-0D00-00005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54358" name="Check Box 86" hidden="1">
              <a:extLst>
                <a:ext uri="{63B3BB69-23CF-44E3-9099-C40C66FF867C}">
                  <a14:compatExt spid="_x0000_s54358"/>
                </a:ext>
                <a:ext uri="{FF2B5EF4-FFF2-40B4-BE49-F238E27FC236}">
                  <a16:creationId xmlns:a16="http://schemas.microsoft.com/office/drawing/2014/main" id="{00000000-0008-0000-0D00-00005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54359" name="Check Box 87" hidden="1">
              <a:extLst>
                <a:ext uri="{63B3BB69-23CF-44E3-9099-C40C66FF867C}">
                  <a14:compatExt spid="_x0000_s54359"/>
                </a:ext>
                <a:ext uri="{FF2B5EF4-FFF2-40B4-BE49-F238E27FC236}">
                  <a16:creationId xmlns:a16="http://schemas.microsoft.com/office/drawing/2014/main" id="{00000000-0008-0000-0D00-00005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54360" name="Check Box 88" hidden="1">
              <a:extLst>
                <a:ext uri="{63B3BB69-23CF-44E3-9099-C40C66FF867C}">
                  <a14:compatExt spid="_x0000_s54360"/>
                </a:ext>
                <a:ext uri="{FF2B5EF4-FFF2-40B4-BE49-F238E27FC236}">
                  <a16:creationId xmlns:a16="http://schemas.microsoft.com/office/drawing/2014/main" id="{00000000-0008-0000-0D00-00005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54361" name="Check Box 89" hidden="1">
              <a:extLst>
                <a:ext uri="{63B3BB69-23CF-44E3-9099-C40C66FF867C}">
                  <a14:compatExt spid="_x0000_s54361"/>
                </a:ext>
                <a:ext uri="{FF2B5EF4-FFF2-40B4-BE49-F238E27FC236}">
                  <a16:creationId xmlns:a16="http://schemas.microsoft.com/office/drawing/2014/main" id="{00000000-0008-0000-0D00-00005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54362" name="Check Box 90" hidden="1">
              <a:extLst>
                <a:ext uri="{63B3BB69-23CF-44E3-9099-C40C66FF867C}">
                  <a14:compatExt spid="_x0000_s54362"/>
                </a:ext>
                <a:ext uri="{FF2B5EF4-FFF2-40B4-BE49-F238E27FC236}">
                  <a16:creationId xmlns:a16="http://schemas.microsoft.com/office/drawing/2014/main" id="{00000000-0008-0000-0D00-00005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54363" name="Check Box 91" hidden="1">
              <a:extLst>
                <a:ext uri="{63B3BB69-23CF-44E3-9099-C40C66FF867C}">
                  <a14:compatExt spid="_x0000_s54363"/>
                </a:ext>
                <a:ext uri="{FF2B5EF4-FFF2-40B4-BE49-F238E27FC236}">
                  <a16:creationId xmlns:a16="http://schemas.microsoft.com/office/drawing/2014/main" id="{00000000-0008-0000-0D00-00005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152400</xdr:rowOff>
        </xdr:from>
        <xdr:to>
          <xdr:col>5</xdr:col>
          <xdr:colOff>228600</xdr:colOff>
          <xdr:row>71</xdr:row>
          <xdr:rowOff>171450</xdr:rowOff>
        </xdr:to>
        <xdr:sp macro="" textlink="">
          <xdr:nvSpPr>
            <xdr:cNvPr id="54371" name="Check Box 99" hidden="1">
              <a:extLst>
                <a:ext uri="{63B3BB69-23CF-44E3-9099-C40C66FF867C}">
                  <a14:compatExt spid="_x0000_s54371"/>
                </a:ext>
                <a:ext uri="{FF2B5EF4-FFF2-40B4-BE49-F238E27FC236}">
                  <a16:creationId xmlns:a16="http://schemas.microsoft.com/office/drawing/2014/main" id="{00000000-0008-0000-0D00-00006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228600</xdr:colOff>
          <xdr:row>72</xdr:row>
          <xdr:rowOff>171450</xdr:rowOff>
        </xdr:to>
        <xdr:sp macro="" textlink="">
          <xdr:nvSpPr>
            <xdr:cNvPr id="54372" name="Check Box 100" hidden="1">
              <a:extLst>
                <a:ext uri="{63B3BB69-23CF-44E3-9099-C40C66FF867C}">
                  <a14:compatExt spid="_x0000_s54372"/>
                </a:ext>
                <a:ext uri="{FF2B5EF4-FFF2-40B4-BE49-F238E27FC236}">
                  <a16:creationId xmlns:a16="http://schemas.microsoft.com/office/drawing/2014/main" id="{00000000-0008-0000-0D00-00006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228600</xdr:colOff>
          <xdr:row>73</xdr:row>
          <xdr:rowOff>171450</xdr:rowOff>
        </xdr:to>
        <xdr:sp macro="" textlink="">
          <xdr:nvSpPr>
            <xdr:cNvPr id="54373" name="Check Box 101" hidden="1">
              <a:extLst>
                <a:ext uri="{63B3BB69-23CF-44E3-9099-C40C66FF867C}">
                  <a14:compatExt spid="_x0000_s54373"/>
                </a:ext>
                <a:ext uri="{FF2B5EF4-FFF2-40B4-BE49-F238E27FC236}">
                  <a16:creationId xmlns:a16="http://schemas.microsoft.com/office/drawing/2014/main" id="{00000000-0008-0000-0D00-00006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171450</xdr:rowOff>
        </xdr:to>
        <xdr:sp macro="" textlink="">
          <xdr:nvSpPr>
            <xdr:cNvPr id="54374" name="Check Box 102" hidden="1">
              <a:extLst>
                <a:ext uri="{63B3BB69-23CF-44E3-9099-C40C66FF867C}">
                  <a14:compatExt spid="_x0000_s54374"/>
                </a:ext>
                <a:ext uri="{FF2B5EF4-FFF2-40B4-BE49-F238E27FC236}">
                  <a16:creationId xmlns:a16="http://schemas.microsoft.com/office/drawing/2014/main" id="{00000000-0008-0000-0D00-00006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171450</xdr:rowOff>
        </xdr:to>
        <xdr:sp macro="" textlink="">
          <xdr:nvSpPr>
            <xdr:cNvPr id="54375" name="Check Box 103" hidden="1">
              <a:extLst>
                <a:ext uri="{63B3BB69-23CF-44E3-9099-C40C66FF867C}">
                  <a14:compatExt spid="_x0000_s54375"/>
                </a:ext>
                <a:ext uri="{FF2B5EF4-FFF2-40B4-BE49-F238E27FC236}">
                  <a16:creationId xmlns:a16="http://schemas.microsoft.com/office/drawing/2014/main" id="{00000000-0008-0000-0D00-00006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228600</xdr:colOff>
          <xdr:row>76</xdr:row>
          <xdr:rowOff>171450</xdr:rowOff>
        </xdr:to>
        <xdr:sp macro="" textlink="">
          <xdr:nvSpPr>
            <xdr:cNvPr id="54376" name="Check Box 104" hidden="1">
              <a:extLst>
                <a:ext uri="{63B3BB69-23CF-44E3-9099-C40C66FF867C}">
                  <a14:compatExt spid="_x0000_s54376"/>
                </a:ext>
                <a:ext uri="{FF2B5EF4-FFF2-40B4-BE49-F238E27FC236}">
                  <a16:creationId xmlns:a16="http://schemas.microsoft.com/office/drawing/2014/main" id="{00000000-0008-0000-0D00-00006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171450</xdr:rowOff>
        </xdr:to>
        <xdr:sp macro="" textlink="">
          <xdr:nvSpPr>
            <xdr:cNvPr id="54377" name="Check Box 105" hidden="1">
              <a:extLst>
                <a:ext uri="{63B3BB69-23CF-44E3-9099-C40C66FF867C}">
                  <a14:compatExt spid="_x0000_s54377"/>
                </a:ext>
                <a:ext uri="{FF2B5EF4-FFF2-40B4-BE49-F238E27FC236}">
                  <a16:creationId xmlns:a16="http://schemas.microsoft.com/office/drawing/2014/main" id="{00000000-0008-0000-0D00-00006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228600</xdr:colOff>
          <xdr:row>78</xdr:row>
          <xdr:rowOff>171450</xdr:rowOff>
        </xdr:to>
        <xdr:sp macro="" textlink="">
          <xdr:nvSpPr>
            <xdr:cNvPr id="54378" name="Check Box 106" hidden="1">
              <a:extLst>
                <a:ext uri="{63B3BB69-23CF-44E3-9099-C40C66FF867C}">
                  <a14:compatExt spid="_x0000_s54378"/>
                </a:ext>
                <a:ext uri="{FF2B5EF4-FFF2-40B4-BE49-F238E27FC236}">
                  <a16:creationId xmlns:a16="http://schemas.microsoft.com/office/drawing/2014/main" id="{00000000-0008-0000-0D00-00006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228600</xdr:colOff>
          <xdr:row>79</xdr:row>
          <xdr:rowOff>171450</xdr:rowOff>
        </xdr:to>
        <xdr:sp macro="" textlink="">
          <xdr:nvSpPr>
            <xdr:cNvPr id="54379" name="Check Box 107" hidden="1">
              <a:extLst>
                <a:ext uri="{63B3BB69-23CF-44E3-9099-C40C66FF867C}">
                  <a14:compatExt spid="_x0000_s54379"/>
                </a:ext>
                <a:ext uri="{FF2B5EF4-FFF2-40B4-BE49-F238E27FC236}">
                  <a16:creationId xmlns:a16="http://schemas.microsoft.com/office/drawing/2014/main" id="{00000000-0008-0000-0D00-00006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54380" name="Check Box 108" hidden="1">
              <a:extLst>
                <a:ext uri="{63B3BB69-23CF-44E3-9099-C40C66FF867C}">
                  <a14:compatExt spid="_x0000_s54380"/>
                </a:ext>
                <a:ext uri="{FF2B5EF4-FFF2-40B4-BE49-F238E27FC236}">
                  <a16:creationId xmlns:a16="http://schemas.microsoft.com/office/drawing/2014/main" id="{00000000-0008-0000-0D00-00006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54381" name="Check Box 109" hidden="1">
              <a:extLst>
                <a:ext uri="{63B3BB69-23CF-44E3-9099-C40C66FF867C}">
                  <a14:compatExt spid="_x0000_s54381"/>
                </a:ext>
                <a:ext uri="{FF2B5EF4-FFF2-40B4-BE49-F238E27FC236}">
                  <a16:creationId xmlns:a16="http://schemas.microsoft.com/office/drawing/2014/main" id="{00000000-0008-0000-0D00-00006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54382" name="Check Box 110" hidden="1">
              <a:extLst>
                <a:ext uri="{63B3BB69-23CF-44E3-9099-C40C66FF867C}">
                  <a14:compatExt spid="_x0000_s54382"/>
                </a:ext>
                <a:ext uri="{FF2B5EF4-FFF2-40B4-BE49-F238E27FC236}">
                  <a16:creationId xmlns:a16="http://schemas.microsoft.com/office/drawing/2014/main" id="{00000000-0008-0000-0D00-00006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54383" name="Check Box 111" hidden="1">
              <a:extLst>
                <a:ext uri="{63B3BB69-23CF-44E3-9099-C40C66FF867C}">
                  <a14:compatExt spid="_x0000_s54383"/>
                </a:ext>
                <a:ext uri="{FF2B5EF4-FFF2-40B4-BE49-F238E27FC236}">
                  <a16:creationId xmlns:a16="http://schemas.microsoft.com/office/drawing/2014/main" id="{00000000-0008-0000-0D00-00006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54384" name="Check Box 112" hidden="1">
              <a:extLst>
                <a:ext uri="{63B3BB69-23CF-44E3-9099-C40C66FF867C}">
                  <a14:compatExt spid="_x0000_s54384"/>
                </a:ext>
                <a:ext uri="{FF2B5EF4-FFF2-40B4-BE49-F238E27FC236}">
                  <a16:creationId xmlns:a16="http://schemas.microsoft.com/office/drawing/2014/main" id="{00000000-0008-0000-0D00-00007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54385" name="Check Box 113" hidden="1">
              <a:extLst>
                <a:ext uri="{63B3BB69-23CF-44E3-9099-C40C66FF867C}">
                  <a14:compatExt spid="_x0000_s54385"/>
                </a:ext>
                <a:ext uri="{FF2B5EF4-FFF2-40B4-BE49-F238E27FC236}">
                  <a16:creationId xmlns:a16="http://schemas.microsoft.com/office/drawing/2014/main" id="{00000000-0008-0000-0D00-00007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54386" name="Check Box 114" hidden="1">
              <a:extLst>
                <a:ext uri="{63B3BB69-23CF-44E3-9099-C40C66FF867C}">
                  <a14:compatExt spid="_x0000_s54386"/>
                </a:ext>
                <a:ext uri="{FF2B5EF4-FFF2-40B4-BE49-F238E27FC236}">
                  <a16:creationId xmlns:a16="http://schemas.microsoft.com/office/drawing/2014/main" id="{00000000-0008-0000-0D00-00007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54387" name="Check Box 115" hidden="1">
              <a:extLst>
                <a:ext uri="{63B3BB69-23CF-44E3-9099-C40C66FF867C}">
                  <a14:compatExt spid="_x0000_s54387"/>
                </a:ext>
                <a:ext uri="{FF2B5EF4-FFF2-40B4-BE49-F238E27FC236}">
                  <a16:creationId xmlns:a16="http://schemas.microsoft.com/office/drawing/2014/main" id="{00000000-0008-0000-0D00-00007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54388" name="Check Box 116" hidden="1">
              <a:extLst>
                <a:ext uri="{63B3BB69-23CF-44E3-9099-C40C66FF867C}">
                  <a14:compatExt spid="_x0000_s54388"/>
                </a:ext>
                <a:ext uri="{FF2B5EF4-FFF2-40B4-BE49-F238E27FC236}">
                  <a16:creationId xmlns:a16="http://schemas.microsoft.com/office/drawing/2014/main" id="{00000000-0008-0000-0D00-00007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152400</xdr:rowOff>
        </xdr:from>
        <xdr:to>
          <xdr:col>5</xdr:col>
          <xdr:colOff>228600</xdr:colOff>
          <xdr:row>111</xdr:row>
          <xdr:rowOff>171450</xdr:rowOff>
        </xdr:to>
        <xdr:sp macro="" textlink="">
          <xdr:nvSpPr>
            <xdr:cNvPr id="54389" name="Check Box 117" hidden="1">
              <a:extLst>
                <a:ext uri="{63B3BB69-23CF-44E3-9099-C40C66FF867C}">
                  <a14:compatExt spid="_x0000_s54389"/>
                </a:ext>
                <a:ext uri="{FF2B5EF4-FFF2-40B4-BE49-F238E27FC236}">
                  <a16:creationId xmlns:a16="http://schemas.microsoft.com/office/drawing/2014/main" id="{00000000-0008-0000-0D00-00007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54390" name="Check Box 118" hidden="1">
              <a:extLst>
                <a:ext uri="{63B3BB69-23CF-44E3-9099-C40C66FF867C}">
                  <a14:compatExt spid="_x0000_s54390"/>
                </a:ext>
                <a:ext uri="{FF2B5EF4-FFF2-40B4-BE49-F238E27FC236}">
                  <a16:creationId xmlns:a16="http://schemas.microsoft.com/office/drawing/2014/main" id="{00000000-0008-0000-0D00-00007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54391" name="Check Box 119" hidden="1">
              <a:extLst>
                <a:ext uri="{63B3BB69-23CF-44E3-9099-C40C66FF867C}">
                  <a14:compatExt spid="_x0000_s54391"/>
                </a:ext>
                <a:ext uri="{FF2B5EF4-FFF2-40B4-BE49-F238E27FC236}">
                  <a16:creationId xmlns:a16="http://schemas.microsoft.com/office/drawing/2014/main" id="{00000000-0008-0000-0D00-00007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54392" name="Check Box 120" hidden="1">
              <a:extLst>
                <a:ext uri="{63B3BB69-23CF-44E3-9099-C40C66FF867C}">
                  <a14:compatExt spid="_x0000_s54392"/>
                </a:ext>
                <a:ext uri="{FF2B5EF4-FFF2-40B4-BE49-F238E27FC236}">
                  <a16:creationId xmlns:a16="http://schemas.microsoft.com/office/drawing/2014/main" id="{00000000-0008-0000-0D00-00007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54393" name="Check Box 121" hidden="1">
              <a:extLst>
                <a:ext uri="{63B3BB69-23CF-44E3-9099-C40C66FF867C}">
                  <a14:compatExt spid="_x0000_s54393"/>
                </a:ext>
                <a:ext uri="{FF2B5EF4-FFF2-40B4-BE49-F238E27FC236}">
                  <a16:creationId xmlns:a16="http://schemas.microsoft.com/office/drawing/2014/main" id="{00000000-0008-0000-0D00-00007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54394" name="Check Box 122" hidden="1">
              <a:extLst>
                <a:ext uri="{63B3BB69-23CF-44E3-9099-C40C66FF867C}">
                  <a14:compatExt spid="_x0000_s54394"/>
                </a:ext>
                <a:ext uri="{FF2B5EF4-FFF2-40B4-BE49-F238E27FC236}">
                  <a16:creationId xmlns:a16="http://schemas.microsoft.com/office/drawing/2014/main" id="{00000000-0008-0000-0D00-00007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54395" name="Check Box 123" hidden="1">
              <a:extLst>
                <a:ext uri="{63B3BB69-23CF-44E3-9099-C40C66FF867C}">
                  <a14:compatExt spid="_x0000_s54395"/>
                </a:ext>
                <a:ext uri="{FF2B5EF4-FFF2-40B4-BE49-F238E27FC236}">
                  <a16:creationId xmlns:a16="http://schemas.microsoft.com/office/drawing/2014/main" id="{00000000-0008-0000-0D00-00007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54396" name="Check Box 124" hidden="1">
              <a:extLst>
                <a:ext uri="{63B3BB69-23CF-44E3-9099-C40C66FF867C}">
                  <a14:compatExt spid="_x0000_s54396"/>
                </a:ext>
                <a:ext uri="{FF2B5EF4-FFF2-40B4-BE49-F238E27FC236}">
                  <a16:creationId xmlns:a16="http://schemas.microsoft.com/office/drawing/2014/main" id="{00000000-0008-0000-0D00-00007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54397" name="Check Box 125" hidden="1">
              <a:extLst>
                <a:ext uri="{63B3BB69-23CF-44E3-9099-C40C66FF867C}">
                  <a14:compatExt spid="_x0000_s54397"/>
                </a:ext>
                <a:ext uri="{FF2B5EF4-FFF2-40B4-BE49-F238E27FC236}">
                  <a16:creationId xmlns:a16="http://schemas.microsoft.com/office/drawing/2014/main" id="{00000000-0008-0000-0D00-00007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54398" name="Check Box 126" hidden="1">
              <a:extLst>
                <a:ext uri="{63B3BB69-23CF-44E3-9099-C40C66FF867C}">
                  <a14:compatExt spid="_x0000_s54398"/>
                </a:ext>
                <a:ext uri="{FF2B5EF4-FFF2-40B4-BE49-F238E27FC236}">
                  <a16:creationId xmlns:a16="http://schemas.microsoft.com/office/drawing/2014/main" id="{00000000-0008-0000-0D00-00007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54399" name="Check Box 127" hidden="1">
              <a:extLst>
                <a:ext uri="{63B3BB69-23CF-44E3-9099-C40C66FF867C}">
                  <a14:compatExt spid="_x0000_s54399"/>
                </a:ext>
                <a:ext uri="{FF2B5EF4-FFF2-40B4-BE49-F238E27FC236}">
                  <a16:creationId xmlns:a16="http://schemas.microsoft.com/office/drawing/2014/main" id="{00000000-0008-0000-0D00-00007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54400" name="Check Box 128" hidden="1">
              <a:extLst>
                <a:ext uri="{63B3BB69-23CF-44E3-9099-C40C66FF867C}">
                  <a14:compatExt spid="_x0000_s54400"/>
                </a:ext>
                <a:ext uri="{FF2B5EF4-FFF2-40B4-BE49-F238E27FC236}">
                  <a16:creationId xmlns:a16="http://schemas.microsoft.com/office/drawing/2014/main" id="{00000000-0008-0000-0D00-00008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54401" name="Check Box 129" hidden="1">
              <a:extLst>
                <a:ext uri="{63B3BB69-23CF-44E3-9099-C40C66FF867C}">
                  <a14:compatExt spid="_x0000_s54401"/>
                </a:ext>
                <a:ext uri="{FF2B5EF4-FFF2-40B4-BE49-F238E27FC236}">
                  <a16:creationId xmlns:a16="http://schemas.microsoft.com/office/drawing/2014/main" id="{00000000-0008-0000-0D00-00008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54402" name="Check Box 130" hidden="1">
              <a:extLst>
                <a:ext uri="{63B3BB69-23CF-44E3-9099-C40C66FF867C}">
                  <a14:compatExt spid="_x0000_s54402"/>
                </a:ext>
                <a:ext uri="{FF2B5EF4-FFF2-40B4-BE49-F238E27FC236}">
                  <a16:creationId xmlns:a16="http://schemas.microsoft.com/office/drawing/2014/main" id="{00000000-0008-0000-0D00-00008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54403" name="Check Box 131" hidden="1">
              <a:extLst>
                <a:ext uri="{63B3BB69-23CF-44E3-9099-C40C66FF867C}">
                  <a14:compatExt spid="_x0000_s54403"/>
                </a:ext>
                <a:ext uri="{FF2B5EF4-FFF2-40B4-BE49-F238E27FC236}">
                  <a16:creationId xmlns:a16="http://schemas.microsoft.com/office/drawing/2014/main" id="{00000000-0008-0000-0D00-00008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54404" name="Check Box 132" hidden="1">
              <a:extLst>
                <a:ext uri="{63B3BB69-23CF-44E3-9099-C40C66FF867C}">
                  <a14:compatExt spid="_x0000_s54404"/>
                </a:ext>
                <a:ext uri="{FF2B5EF4-FFF2-40B4-BE49-F238E27FC236}">
                  <a16:creationId xmlns:a16="http://schemas.microsoft.com/office/drawing/2014/main" id="{00000000-0008-0000-0D00-00008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54405" name="Check Box 133" hidden="1">
              <a:extLst>
                <a:ext uri="{63B3BB69-23CF-44E3-9099-C40C66FF867C}">
                  <a14:compatExt spid="_x0000_s54405"/>
                </a:ext>
                <a:ext uri="{FF2B5EF4-FFF2-40B4-BE49-F238E27FC236}">
                  <a16:creationId xmlns:a16="http://schemas.microsoft.com/office/drawing/2014/main" id="{00000000-0008-0000-0D00-00008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54406" name="Check Box 134" hidden="1">
              <a:extLst>
                <a:ext uri="{63B3BB69-23CF-44E3-9099-C40C66FF867C}">
                  <a14:compatExt spid="_x0000_s54406"/>
                </a:ext>
                <a:ext uri="{FF2B5EF4-FFF2-40B4-BE49-F238E27FC236}">
                  <a16:creationId xmlns:a16="http://schemas.microsoft.com/office/drawing/2014/main" id="{00000000-0008-0000-0D00-00008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54407" name="Check Box 135" hidden="1">
              <a:extLst>
                <a:ext uri="{63B3BB69-23CF-44E3-9099-C40C66FF867C}">
                  <a14:compatExt spid="_x0000_s54407"/>
                </a:ext>
                <a:ext uri="{FF2B5EF4-FFF2-40B4-BE49-F238E27FC236}">
                  <a16:creationId xmlns:a16="http://schemas.microsoft.com/office/drawing/2014/main" id="{00000000-0008-0000-0D00-00008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54408" name="Check Box 136" hidden="1">
              <a:extLst>
                <a:ext uri="{63B3BB69-23CF-44E3-9099-C40C66FF867C}">
                  <a14:compatExt spid="_x0000_s54408"/>
                </a:ext>
                <a:ext uri="{FF2B5EF4-FFF2-40B4-BE49-F238E27FC236}">
                  <a16:creationId xmlns:a16="http://schemas.microsoft.com/office/drawing/2014/main" id="{00000000-0008-0000-0D00-00008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54409" name="Check Box 137" hidden="1">
              <a:extLst>
                <a:ext uri="{63B3BB69-23CF-44E3-9099-C40C66FF867C}">
                  <a14:compatExt spid="_x0000_s54409"/>
                </a:ext>
                <a:ext uri="{FF2B5EF4-FFF2-40B4-BE49-F238E27FC236}">
                  <a16:creationId xmlns:a16="http://schemas.microsoft.com/office/drawing/2014/main" id="{00000000-0008-0000-0D00-00008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54410" name="Check Box 138" hidden="1">
              <a:extLst>
                <a:ext uri="{63B3BB69-23CF-44E3-9099-C40C66FF867C}">
                  <a14:compatExt spid="_x0000_s54410"/>
                </a:ext>
                <a:ext uri="{FF2B5EF4-FFF2-40B4-BE49-F238E27FC236}">
                  <a16:creationId xmlns:a16="http://schemas.microsoft.com/office/drawing/2014/main" id="{00000000-0008-0000-0D00-00008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54411" name="Check Box 139" hidden="1">
              <a:extLst>
                <a:ext uri="{63B3BB69-23CF-44E3-9099-C40C66FF867C}">
                  <a14:compatExt spid="_x0000_s54411"/>
                </a:ext>
                <a:ext uri="{FF2B5EF4-FFF2-40B4-BE49-F238E27FC236}">
                  <a16:creationId xmlns:a16="http://schemas.microsoft.com/office/drawing/2014/main" id="{00000000-0008-0000-0D00-00008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54412" name="Check Box 140" hidden="1">
              <a:extLst>
                <a:ext uri="{63B3BB69-23CF-44E3-9099-C40C66FF867C}">
                  <a14:compatExt spid="_x0000_s54412"/>
                </a:ext>
                <a:ext uri="{FF2B5EF4-FFF2-40B4-BE49-F238E27FC236}">
                  <a16:creationId xmlns:a16="http://schemas.microsoft.com/office/drawing/2014/main" id="{00000000-0008-0000-0D00-00008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54413" name="Check Box 141" hidden="1">
              <a:extLst>
                <a:ext uri="{63B3BB69-23CF-44E3-9099-C40C66FF867C}">
                  <a14:compatExt spid="_x0000_s54413"/>
                </a:ext>
                <a:ext uri="{FF2B5EF4-FFF2-40B4-BE49-F238E27FC236}">
                  <a16:creationId xmlns:a16="http://schemas.microsoft.com/office/drawing/2014/main" id="{00000000-0008-0000-0D00-00008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54414" name="Check Box 142" hidden="1">
              <a:extLst>
                <a:ext uri="{63B3BB69-23CF-44E3-9099-C40C66FF867C}">
                  <a14:compatExt spid="_x0000_s54414"/>
                </a:ext>
                <a:ext uri="{FF2B5EF4-FFF2-40B4-BE49-F238E27FC236}">
                  <a16:creationId xmlns:a16="http://schemas.microsoft.com/office/drawing/2014/main" id="{00000000-0008-0000-0D00-00008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54415" name="Check Box 143" hidden="1">
              <a:extLst>
                <a:ext uri="{63B3BB69-23CF-44E3-9099-C40C66FF867C}">
                  <a14:compatExt spid="_x0000_s54415"/>
                </a:ext>
                <a:ext uri="{FF2B5EF4-FFF2-40B4-BE49-F238E27FC236}">
                  <a16:creationId xmlns:a16="http://schemas.microsoft.com/office/drawing/2014/main" id="{00000000-0008-0000-0D00-00008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152400</xdr:rowOff>
        </xdr:from>
        <xdr:to>
          <xdr:col>5</xdr:col>
          <xdr:colOff>228600</xdr:colOff>
          <xdr:row>151</xdr:row>
          <xdr:rowOff>171450</xdr:rowOff>
        </xdr:to>
        <xdr:sp macro="" textlink="">
          <xdr:nvSpPr>
            <xdr:cNvPr id="54416" name="Check Box 144" hidden="1">
              <a:extLst>
                <a:ext uri="{63B3BB69-23CF-44E3-9099-C40C66FF867C}">
                  <a14:compatExt spid="_x0000_s54416"/>
                </a:ext>
                <a:ext uri="{FF2B5EF4-FFF2-40B4-BE49-F238E27FC236}">
                  <a16:creationId xmlns:a16="http://schemas.microsoft.com/office/drawing/2014/main" id="{00000000-0008-0000-0D00-00009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54417" name="Check Box 145" hidden="1">
              <a:extLst>
                <a:ext uri="{63B3BB69-23CF-44E3-9099-C40C66FF867C}">
                  <a14:compatExt spid="_x0000_s54417"/>
                </a:ext>
                <a:ext uri="{FF2B5EF4-FFF2-40B4-BE49-F238E27FC236}">
                  <a16:creationId xmlns:a16="http://schemas.microsoft.com/office/drawing/2014/main" id="{00000000-0008-0000-0D00-00009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54418" name="Check Box 146" hidden="1">
              <a:extLst>
                <a:ext uri="{63B3BB69-23CF-44E3-9099-C40C66FF867C}">
                  <a14:compatExt spid="_x0000_s54418"/>
                </a:ext>
                <a:ext uri="{FF2B5EF4-FFF2-40B4-BE49-F238E27FC236}">
                  <a16:creationId xmlns:a16="http://schemas.microsoft.com/office/drawing/2014/main" id="{00000000-0008-0000-0D00-00009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54419" name="Check Box 147" hidden="1">
              <a:extLst>
                <a:ext uri="{63B3BB69-23CF-44E3-9099-C40C66FF867C}">
                  <a14:compatExt spid="_x0000_s54419"/>
                </a:ext>
                <a:ext uri="{FF2B5EF4-FFF2-40B4-BE49-F238E27FC236}">
                  <a16:creationId xmlns:a16="http://schemas.microsoft.com/office/drawing/2014/main" id="{00000000-0008-0000-0D00-00009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54420" name="Check Box 148" hidden="1">
              <a:extLst>
                <a:ext uri="{63B3BB69-23CF-44E3-9099-C40C66FF867C}">
                  <a14:compatExt spid="_x0000_s54420"/>
                </a:ext>
                <a:ext uri="{FF2B5EF4-FFF2-40B4-BE49-F238E27FC236}">
                  <a16:creationId xmlns:a16="http://schemas.microsoft.com/office/drawing/2014/main" id="{00000000-0008-0000-0D00-00009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54421" name="Check Box 149" hidden="1">
              <a:extLst>
                <a:ext uri="{63B3BB69-23CF-44E3-9099-C40C66FF867C}">
                  <a14:compatExt spid="_x0000_s54421"/>
                </a:ext>
                <a:ext uri="{FF2B5EF4-FFF2-40B4-BE49-F238E27FC236}">
                  <a16:creationId xmlns:a16="http://schemas.microsoft.com/office/drawing/2014/main" id="{00000000-0008-0000-0D00-00009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54422" name="Check Box 150" hidden="1">
              <a:extLst>
                <a:ext uri="{63B3BB69-23CF-44E3-9099-C40C66FF867C}">
                  <a14:compatExt spid="_x0000_s54422"/>
                </a:ext>
                <a:ext uri="{FF2B5EF4-FFF2-40B4-BE49-F238E27FC236}">
                  <a16:creationId xmlns:a16="http://schemas.microsoft.com/office/drawing/2014/main" id="{00000000-0008-0000-0D00-00009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54423" name="Check Box 151" hidden="1">
              <a:extLst>
                <a:ext uri="{63B3BB69-23CF-44E3-9099-C40C66FF867C}">
                  <a14:compatExt spid="_x0000_s54423"/>
                </a:ext>
                <a:ext uri="{FF2B5EF4-FFF2-40B4-BE49-F238E27FC236}">
                  <a16:creationId xmlns:a16="http://schemas.microsoft.com/office/drawing/2014/main" id="{00000000-0008-0000-0D00-00009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54424" name="Check Box 152" hidden="1">
              <a:extLst>
                <a:ext uri="{63B3BB69-23CF-44E3-9099-C40C66FF867C}">
                  <a14:compatExt spid="_x0000_s54424"/>
                </a:ext>
                <a:ext uri="{FF2B5EF4-FFF2-40B4-BE49-F238E27FC236}">
                  <a16:creationId xmlns:a16="http://schemas.microsoft.com/office/drawing/2014/main" id="{00000000-0008-0000-0D00-00009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54425" name="Check Box 153" hidden="1">
              <a:extLst>
                <a:ext uri="{63B3BB69-23CF-44E3-9099-C40C66FF867C}">
                  <a14:compatExt spid="_x0000_s54425"/>
                </a:ext>
                <a:ext uri="{FF2B5EF4-FFF2-40B4-BE49-F238E27FC236}">
                  <a16:creationId xmlns:a16="http://schemas.microsoft.com/office/drawing/2014/main" id="{00000000-0008-0000-0D00-00009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54426" name="Check Box 154" hidden="1">
              <a:extLst>
                <a:ext uri="{63B3BB69-23CF-44E3-9099-C40C66FF867C}">
                  <a14:compatExt spid="_x0000_s54426"/>
                </a:ext>
                <a:ext uri="{FF2B5EF4-FFF2-40B4-BE49-F238E27FC236}">
                  <a16:creationId xmlns:a16="http://schemas.microsoft.com/office/drawing/2014/main" id="{00000000-0008-0000-0D00-00009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54427" name="Check Box 155" hidden="1">
              <a:extLst>
                <a:ext uri="{63B3BB69-23CF-44E3-9099-C40C66FF867C}">
                  <a14:compatExt spid="_x0000_s54427"/>
                </a:ext>
                <a:ext uri="{FF2B5EF4-FFF2-40B4-BE49-F238E27FC236}">
                  <a16:creationId xmlns:a16="http://schemas.microsoft.com/office/drawing/2014/main" id="{00000000-0008-0000-0D00-00009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54428" name="Check Box 156" hidden="1">
              <a:extLst>
                <a:ext uri="{63B3BB69-23CF-44E3-9099-C40C66FF867C}">
                  <a14:compatExt spid="_x0000_s54428"/>
                </a:ext>
                <a:ext uri="{FF2B5EF4-FFF2-40B4-BE49-F238E27FC236}">
                  <a16:creationId xmlns:a16="http://schemas.microsoft.com/office/drawing/2014/main" id="{00000000-0008-0000-0D00-00009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54429" name="Check Box 157" hidden="1">
              <a:extLst>
                <a:ext uri="{63B3BB69-23CF-44E3-9099-C40C66FF867C}">
                  <a14:compatExt spid="_x0000_s54429"/>
                </a:ext>
                <a:ext uri="{FF2B5EF4-FFF2-40B4-BE49-F238E27FC236}">
                  <a16:creationId xmlns:a16="http://schemas.microsoft.com/office/drawing/2014/main" id="{00000000-0008-0000-0D00-00009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54430" name="Check Box 158" hidden="1">
              <a:extLst>
                <a:ext uri="{63B3BB69-23CF-44E3-9099-C40C66FF867C}">
                  <a14:compatExt spid="_x0000_s54430"/>
                </a:ext>
                <a:ext uri="{FF2B5EF4-FFF2-40B4-BE49-F238E27FC236}">
                  <a16:creationId xmlns:a16="http://schemas.microsoft.com/office/drawing/2014/main" id="{00000000-0008-0000-0D00-00009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54431" name="Check Box 159" hidden="1">
              <a:extLst>
                <a:ext uri="{63B3BB69-23CF-44E3-9099-C40C66FF867C}">
                  <a14:compatExt spid="_x0000_s54431"/>
                </a:ext>
                <a:ext uri="{FF2B5EF4-FFF2-40B4-BE49-F238E27FC236}">
                  <a16:creationId xmlns:a16="http://schemas.microsoft.com/office/drawing/2014/main" id="{00000000-0008-0000-0D00-00009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54432" name="Check Box 160" hidden="1">
              <a:extLst>
                <a:ext uri="{63B3BB69-23CF-44E3-9099-C40C66FF867C}">
                  <a14:compatExt spid="_x0000_s54432"/>
                </a:ext>
                <a:ext uri="{FF2B5EF4-FFF2-40B4-BE49-F238E27FC236}">
                  <a16:creationId xmlns:a16="http://schemas.microsoft.com/office/drawing/2014/main" id="{00000000-0008-0000-0D00-0000A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54433" name="Check Box 161" hidden="1">
              <a:extLst>
                <a:ext uri="{63B3BB69-23CF-44E3-9099-C40C66FF867C}">
                  <a14:compatExt spid="_x0000_s54433"/>
                </a:ext>
                <a:ext uri="{FF2B5EF4-FFF2-40B4-BE49-F238E27FC236}">
                  <a16:creationId xmlns:a16="http://schemas.microsoft.com/office/drawing/2014/main" id="{00000000-0008-0000-0D00-0000A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54434" name="Check Box 162" hidden="1">
              <a:extLst>
                <a:ext uri="{63B3BB69-23CF-44E3-9099-C40C66FF867C}">
                  <a14:compatExt spid="_x0000_s54434"/>
                </a:ext>
                <a:ext uri="{FF2B5EF4-FFF2-40B4-BE49-F238E27FC236}">
                  <a16:creationId xmlns:a16="http://schemas.microsoft.com/office/drawing/2014/main" id="{00000000-0008-0000-0D00-0000A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54435" name="Check Box 163" hidden="1">
              <a:extLst>
                <a:ext uri="{63B3BB69-23CF-44E3-9099-C40C66FF867C}">
                  <a14:compatExt spid="_x0000_s54435"/>
                </a:ext>
                <a:ext uri="{FF2B5EF4-FFF2-40B4-BE49-F238E27FC236}">
                  <a16:creationId xmlns:a16="http://schemas.microsoft.com/office/drawing/2014/main" id="{00000000-0008-0000-0D00-0000A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54436" name="Check Box 164" hidden="1">
              <a:extLst>
                <a:ext uri="{63B3BB69-23CF-44E3-9099-C40C66FF867C}">
                  <a14:compatExt spid="_x0000_s54436"/>
                </a:ext>
                <a:ext uri="{FF2B5EF4-FFF2-40B4-BE49-F238E27FC236}">
                  <a16:creationId xmlns:a16="http://schemas.microsoft.com/office/drawing/2014/main" id="{00000000-0008-0000-0D00-0000A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54437" name="Check Box 165" hidden="1">
              <a:extLst>
                <a:ext uri="{63B3BB69-23CF-44E3-9099-C40C66FF867C}">
                  <a14:compatExt spid="_x0000_s54437"/>
                </a:ext>
                <a:ext uri="{FF2B5EF4-FFF2-40B4-BE49-F238E27FC236}">
                  <a16:creationId xmlns:a16="http://schemas.microsoft.com/office/drawing/2014/main" id="{00000000-0008-0000-0D00-0000A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54438" name="Check Box 166" hidden="1">
              <a:extLst>
                <a:ext uri="{63B3BB69-23CF-44E3-9099-C40C66FF867C}">
                  <a14:compatExt spid="_x0000_s54438"/>
                </a:ext>
                <a:ext uri="{FF2B5EF4-FFF2-40B4-BE49-F238E27FC236}">
                  <a16:creationId xmlns:a16="http://schemas.microsoft.com/office/drawing/2014/main" id="{00000000-0008-0000-0D00-0000A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54439" name="Check Box 167" hidden="1">
              <a:extLst>
                <a:ext uri="{63B3BB69-23CF-44E3-9099-C40C66FF867C}">
                  <a14:compatExt spid="_x0000_s54439"/>
                </a:ext>
                <a:ext uri="{FF2B5EF4-FFF2-40B4-BE49-F238E27FC236}">
                  <a16:creationId xmlns:a16="http://schemas.microsoft.com/office/drawing/2014/main" id="{00000000-0008-0000-0D00-0000A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54440" name="Check Box 168" hidden="1">
              <a:extLst>
                <a:ext uri="{63B3BB69-23CF-44E3-9099-C40C66FF867C}">
                  <a14:compatExt spid="_x0000_s54440"/>
                </a:ext>
                <a:ext uri="{FF2B5EF4-FFF2-40B4-BE49-F238E27FC236}">
                  <a16:creationId xmlns:a16="http://schemas.microsoft.com/office/drawing/2014/main" id="{00000000-0008-0000-0D00-0000A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54441" name="Check Box 169" hidden="1">
              <a:extLst>
                <a:ext uri="{63B3BB69-23CF-44E3-9099-C40C66FF867C}">
                  <a14:compatExt spid="_x0000_s54441"/>
                </a:ext>
                <a:ext uri="{FF2B5EF4-FFF2-40B4-BE49-F238E27FC236}">
                  <a16:creationId xmlns:a16="http://schemas.microsoft.com/office/drawing/2014/main" id="{00000000-0008-0000-0D00-0000A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54442" name="Check Box 170" hidden="1">
              <a:extLst>
                <a:ext uri="{63B3BB69-23CF-44E3-9099-C40C66FF867C}">
                  <a14:compatExt spid="_x0000_s54442"/>
                </a:ext>
                <a:ext uri="{FF2B5EF4-FFF2-40B4-BE49-F238E27FC236}">
                  <a16:creationId xmlns:a16="http://schemas.microsoft.com/office/drawing/2014/main" id="{00000000-0008-0000-0D00-0000A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54443" name="Check Box 171" hidden="1">
              <a:extLst>
                <a:ext uri="{63B3BB69-23CF-44E3-9099-C40C66FF867C}">
                  <a14:compatExt spid="_x0000_s54443"/>
                </a:ext>
                <a:ext uri="{FF2B5EF4-FFF2-40B4-BE49-F238E27FC236}">
                  <a16:creationId xmlns:a16="http://schemas.microsoft.com/office/drawing/2014/main" id="{00000000-0008-0000-0D00-0000A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54444" name="Check Box 172" hidden="1">
              <a:extLst>
                <a:ext uri="{63B3BB69-23CF-44E3-9099-C40C66FF867C}">
                  <a14:compatExt spid="_x0000_s54444"/>
                </a:ext>
                <a:ext uri="{FF2B5EF4-FFF2-40B4-BE49-F238E27FC236}">
                  <a16:creationId xmlns:a16="http://schemas.microsoft.com/office/drawing/2014/main" id="{00000000-0008-0000-0D00-0000A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54445" name="Check Box 173" hidden="1">
              <a:extLst>
                <a:ext uri="{63B3BB69-23CF-44E3-9099-C40C66FF867C}">
                  <a14:compatExt spid="_x0000_s54445"/>
                </a:ext>
                <a:ext uri="{FF2B5EF4-FFF2-40B4-BE49-F238E27FC236}">
                  <a16:creationId xmlns:a16="http://schemas.microsoft.com/office/drawing/2014/main" id="{00000000-0008-0000-0D00-0000A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54446" name="Check Box 174" hidden="1">
              <a:extLst>
                <a:ext uri="{63B3BB69-23CF-44E3-9099-C40C66FF867C}">
                  <a14:compatExt spid="_x0000_s54446"/>
                </a:ext>
                <a:ext uri="{FF2B5EF4-FFF2-40B4-BE49-F238E27FC236}">
                  <a16:creationId xmlns:a16="http://schemas.microsoft.com/office/drawing/2014/main" id="{00000000-0008-0000-0D00-0000A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54447" name="Check Box 175" hidden="1">
              <a:extLst>
                <a:ext uri="{63B3BB69-23CF-44E3-9099-C40C66FF867C}">
                  <a14:compatExt spid="_x0000_s54447"/>
                </a:ext>
                <a:ext uri="{FF2B5EF4-FFF2-40B4-BE49-F238E27FC236}">
                  <a16:creationId xmlns:a16="http://schemas.microsoft.com/office/drawing/2014/main" id="{00000000-0008-0000-0D00-0000A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54448" name="Check Box 176" hidden="1">
              <a:extLst>
                <a:ext uri="{63B3BB69-23CF-44E3-9099-C40C66FF867C}">
                  <a14:compatExt spid="_x0000_s54448"/>
                </a:ext>
                <a:ext uri="{FF2B5EF4-FFF2-40B4-BE49-F238E27FC236}">
                  <a16:creationId xmlns:a16="http://schemas.microsoft.com/office/drawing/2014/main" id="{00000000-0008-0000-0D00-0000B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54449" name="Check Box 177" hidden="1">
              <a:extLst>
                <a:ext uri="{63B3BB69-23CF-44E3-9099-C40C66FF867C}">
                  <a14:compatExt spid="_x0000_s54449"/>
                </a:ext>
                <a:ext uri="{FF2B5EF4-FFF2-40B4-BE49-F238E27FC236}">
                  <a16:creationId xmlns:a16="http://schemas.microsoft.com/office/drawing/2014/main" id="{00000000-0008-0000-0D00-0000B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54450" name="Check Box 178" hidden="1">
              <a:extLst>
                <a:ext uri="{63B3BB69-23CF-44E3-9099-C40C66FF867C}">
                  <a14:compatExt spid="_x0000_s54450"/>
                </a:ext>
                <a:ext uri="{FF2B5EF4-FFF2-40B4-BE49-F238E27FC236}">
                  <a16:creationId xmlns:a16="http://schemas.microsoft.com/office/drawing/2014/main" id="{00000000-0008-0000-0D00-0000B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54451" name="Check Box 179" hidden="1">
              <a:extLst>
                <a:ext uri="{63B3BB69-23CF-44E3-9099-C40C66FF867C}">
                  <a14:compatExt spid="_x0000_s54451"/>
                </a:ext>
                <a:ext uri="{FF2B5EF4-FFF2-40B4-BE49-F238E27FC236}">
                  <a16:creationId xmlns:a16="http://schemas.microsoft.com/office/drawing/2014/main" id="{00000000-0008-0000-0D00-0000B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152400</xdr:rowOff>
        </xdr:from>
        <xdr:to>
          <xdr:col>5</xdr:col>
          <xdr:colOff>228600</xdr:colOff>
          <xdr:row>191</xdr:row>
          <xdr:rowOff>171450</xdr:rowOff>
        </xdr:to>
        <xdr:sp macro="" textlink="">
          <xdr:nvSpPr>
            <xdr:cNvPr id="54452" name="Check Box 180" hidden="1">
              <a:extLst>
                <a:ext uri="{63B3BB69-23CF-44E3-9099-C40C66FF867C}">
                  <a14:compatExt spid="_x0000_s54452"/>
                </a:ext>
                <a:ext uri="{FF2B5EF4-FFF2-40B4-BE49-F238E27FC236}">
                  <a16:creationId xmlns:a16="http://schemas.microsoft.com/office/drawing/2014/main" id="{00000000-0008-0000-0D00-0000B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54453" name="Check Box 181" hidden="1">
              <a:extLst>
                <a:ext uri="{63B3BB69-23CF-44E3-9099-C40C66FF867C}">
                  <a14:compatExt spid="_x0000_s54453"/>
                </a:ext>
                <a:ext uri="{FF2B5EF4-FFF2-40B4-BE49-F238E27FC236}">
                  <a16:creationId xmlns:a16="http://schemas.microsoft.com/office/drawing/2014/main" id="{00000000-0008-0000-0D00-0000B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54454" name="Check Box 182" hidden="1">
              <a:extLst>
                <a:ext uri="{63B3BB69-23CF-44E3-9099-C40C66FF867C}">
                  <a14:compatExt spid="_x0000_s54454"/>
                </a:ext>
                <a:ext uri="{FF2B5EF4-FFF2-40B4-BE49-F238E27FC236}">
                  <a16:creationId xmlns:a16="http://schemas.microsoft.com/office/drawing/2014/main" id="{00000000-0008-0000-0D00-0000B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54455" name="Check Box 183" hidden="1">
              <a:extLst>
                <a:ext uri="{63B3BB69-23CF-44E3-9099-C40C66FF867C}">
                  <a14:compatExt spid="_x0000_s54455"/>
                </a:ext>
                <a:ext uri="{FF2B5EF4-FFF2-40B4-BE49-F238E27FC236}">
                  <a16:creationId xmlns:a16="http://schemas.microsoft.com/office/drawing/2014/main" id="{00000000-0008-0000-0D00-0000B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54456" name="Check Box 184" hidden="1">
              <a:extLst>
                <a:ext uri="{63B3BB69-23CF-44E3-9099-C40C66FF867C}">
                  <a14:compatExt spid="_x0000_s54456"/>
                </a:ext>
                <a:ext uri="{FF2B5EF4-FFF2-40B4-BE49-F238E27FC236}">
                  <a16:creationId xmlns:a16="http://schemas.microsoft.com/office/drawing/2014/main" id="{00000000-0008-0000-0D00-0000B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54457" name="Check Box 185" hidden="1">
              <a:extLst>
                <a:ext uri="{63B3BB69-23CF-44E3-9099-C40C66FF867C}">
                  <a14:compatExt spid="_x0000_s54457"/>
                </a:ext>
                <a:ext uri="{FF2B5EF4-FFF2-40B4-BE49-F238E27FC236}">
                  <a16:creationId xmlns:a16="http://schemas.microsoft.com/office/drawing/2014/main" id="{00000000-0008-0000-0D00-0000B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54458" name="Check Box 186" hidden="1">
              <a:extLst>
                <a:ext uri="{63B3BB69-23CF-44E3-9099-C40C66FF867C}">
                  <a14:compatExt spid="_x0000_s54458"/>
                </a:ext>
                <a:ext uri="{FF2B5EF4-FFF2-40B4-BE49-F238E27FC236}">
                  <a16:creationId xmlns:a16="http://schemas.microsoft.com/office/drawing/2014/main" id="{00000000-0008-0000-0D00-0000B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54459" name="Check Box 187" hidden="1">
              <a:extLst>
                <a:ext uri="{63B3BB69-23CF-44E3-9099-C40C66FF867C}">
                  <a14:compatExt spid="_x0000_s54459"/>
                </a:ext>
                <a:ext uri="{FF2B5EF4-FFF2-40B4-BE49-F238E27FC236}">
                  <a16:creationId xmlns:a16="http://schemas.microsoft.com/office/drawing/2014/main" id="{00000000-0008-0000-0D00-0000B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54460" name="Check Box 188" hidden="1">
              <a:extLst>
                <a:ext uri="{63B3BB69-23CF-44E3-9099-C40C66FF867C}">
                  <a14:compatExt spid="_x0000_s54460"/>
                </a:ext>
                <a:ext uri="{FF2B5EF4-FFF2-40B4-BE49-F238E27FC236}">
                  <a16:creationId xmlns:a16="http://schemas.microsoft.com/office/drawing/2014/main" id="{00000000-0008-0000-0D00-0000B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Erityistavoite"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T_kustannusmallit"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trlProp" Target="../ctrlProps/ctrlProp3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35.xml"/></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33" Type="http://schemas.openxmlformats.org/officeDocument/2006/relationships/ctrlProp" Target="../ctrlProps/ctrlProp165.xml"/><Relationship Id="rId138" Type="http://schemas.openxmlformats.org/officeDocument/2006/relationships/ctrlProp" Target="../ctrlProps/ctrlProp170.xml"/><Relationship Id="rId154" Type="http://schemas.openxmlformats.org/officeDocument/2006/relationships/ctrlProp" Target="../ctrlProps/ctrlProp186.xml"/><Relationship Id="rId159" Type="http://schemas.openxmlformats.org/officeDocument/2006/relationships/ctrlProp" Target="../ctrlProps/ctrlProp191.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123" Type="http://schemas.openxmlformats.org/officeDocument/2006/relationships/ctrlProp" Target="../ctrlProps/ctrlProp155.xml"/><Relationship Id="rId128" Type="http://schemas.openxmlformats.org/officeDocument/2006/relationships/ctrlProp" Target="../ctrlProps/ctrlProp160.xml"/><Relationship Id="rId144" Type="http://schemas.openxmlformats.org/officeDocument/2006/relationships/ctrlProp" Target="../ctrlProps/ctrlProp176.xml"/><Relationship Id="rId149" Type="http://schemas.openxmlformats.org/officeDocument/2006/relationships/ctrlProp" Target="../ctrlProps/ctrlProp181.xml"/><Relationship Id="rId5" Type="http://schemas.openxmlformats.org/officeDocument/2006/relationships/ctrlProp" Target="../ctrlProps/ctrlProp37.xml"/><Relationship Id="rId90" Type="http://schemas.openxmlformats.org/officeDocument/2006/relationships/ctrlProp" Target="../ctrlProps/ctrlProp122.xml"/><Relationship Id="rId95" Type="http://schemas.openxmlformats.org/officeDocument/2006/relationships/ctrlProp" Target="../ctrlProps/ctrlProp127.xml"/><Relationship Id="rId160" Type="http://schemas.openxmlformats.org/officeDocument/2006/relationships/ctrlProp" Target="../ctrlProps/ctrlProp192.xml"/><Relationship Id="rId165" Type="http://schemas.openxmlformats.org/officeDocument/2006/relationships/ctrlProp" Target="../ctrlProps/ctrlProp197.xml"/><Relationship Id="rId22" Type="http://schemas.openxmlformats.org/officeDocument/2006/relationships/ctrlProp" Target="../ctrlProps/ctrlProp54.xml"/><Relationship Id="rId27" Type="http://schemas.openxmlformats.org/officeDocument/2006/relationships/ctrlProp" Target="../ctrlProps/ctrlProp59.xml"/><Relationship Id="rId43" Type="http://schemas.openxmlformats.org/officeDocument/2006/relationships/ctrlProp" Target="../ctrlProps/ctrlProp75.xml"/><Relationship Id="rId48" Type="http://schemas.openxmlformats.org/officeDocument/2006/relationships/ctrlProp" Target="../ctrlProps/ctrlProp80.xml"/><Relationship Id="rId64" Type="http://schemas.openxmlformats.org/officeDocument/2006/relationships/ctrlProp" Target="../ctrlProps/ctrlProp96.xml"/><Relationship Id="rId69" Type="http://schemas.openxmlformats.org/officeDocument/2006/relationships/ctrlProp" Target="../ctrlProps/ctrlProp101.xml"/><Relationship Id="rId113" Type="http://schemas.openxmlformats.org/officeDocument/2006/relationships/ctrlProp" Target="../ctrlProps/ctrlProp145.xml"/><Relationship Id="rId118" Type="http://schemas.openxmlformats.org/officeDocument/2006/relationships/ctrlProp" Target="../ctrlProps/ctrlProp150.xml"/><Relationship Id="rId134" Type="http://schemas.openxmlformats.org/officeDocument/2006/relationships/ctrlProp" Target="../ctrlProps/ctrlProp166.xml"/><Relationship Id="rId139" Type="http://schemas.openxmlformats.org/officeDocument/2006/relationships/ctrlProp" Target="../ctrlProps/ctrlProp171.xml"/><Relationship Id="rId80" Type="http://schemas.openxmlformats.org/officeDocument/2006/relationships/ctrlProp" Target="../ctrlProps/ctrlProp112.xml"/><Relationship Id="rId85" Type="http://schemas.openxmlformats.org/officeDocument/2006/relationships/ctrlProp" Target="../ctrlProps/ctrlProp117.xml"/><Relationship Id="rId150" Type="http://schemas.openxmlformats.org/officeDocument/2006/relationships/ctrlProp" Target="../ctrlProps/ctrlProp182.xml"/><Relationship Id="rId155" Type="http://schemas.openxmlformats.org/officeDocument/2006/relationships/ctrlProp" Target="../ctrlProps/ctrlProp187.xml"/><Relationship Id="rId12" Type="http://schemas.openxmlformats.org/officeDocument/2006/relationships/ctrlProp" Target="../ctrlProps/ctrlProp44.xml"/><Relationship Id="rId17" Type="http://schemas.openxmlformats.org/officeDocument/2006/relationships/ctrlProp" Target="../ctrlProps/ctrlProp49.xml"/><Relationship Id="rId33" Type="http://schemas.openxmlformats.org/officeDocument/2006/relationships/ctrlProp" Target="../ctrlProps/ctrlProp65.xml"/><Relationship Id="rId38" Type="http://schemas.openxmlformats.org/officeDocument/2006/relationships/ctrlProp" Target="../ctrlProps/ctrlProp70.xml"/><Relationship Id="rId59" Type="http://schemas.openxmlformats.org/officeDocument/2006/relationships/ctrlProp" Target="../ctrlProps/ctrlProp91.xml"/><Relationship Id="rId103" Type="http://schemas.openxmlformats.org/officeDocument/2006/relationships/ctrlProp" Target="../ctrlProps/ctrlProp135.xml"/><Relationship Id="rId108" Type="http://schemas.openxmlformats.org/officeDocument/2006/relationships/ctrlProp" Target="../ctrlProps/ctrlProp140.xml"/><Relationship Id="rId124" Type="http://schemas.openxmlformats.org/officeDocument/2006/relationships/ctrlProp" Target="../ctrlProps/ctrlProp156.xml"/><Relationship Id="rId129" Type="http://schemas.openxmlformats.org/officeDocument/2006/relationships/ctrlProp" Target="../ctrlProps/ctrlProp161.xml"/><Relationship Id="rId54" Type="http://schemas.openxmlformats.org/officeDocument/2006/relationships/ctrlProp" Target="../ctrlProps/ctrlProp86.xml"/><Relationship Id="rId70" Type="http://schemas.openxmlformats.org/officeDocument/2006/relationships/ctrlProp" Target="../ctrlProps/ctrlProp102.xml"/><Relationship Id="rId75" Type="http://schemas.openxmlformats.org/officeDocument/2006/relationships/ctrlProp" Target="../ctrlProps/ctrlProp107.xml"/><Relationship Id="rId91" Type="http://schemas.openxmlformats.org/officeDocument/2006/relationships/ctrlProp" Target="../ctrlProps/ctrlProp123.xml"/><Relationship Id="rId96" Type="http://schemas.openxmlformats.org/officeDocument/2006/relationships/ctrlProp" Target="../ctrlProps/ctrlProp128.xml"/><Relationship Id="rId140" Type="http://schemas.openxmlformats.org/officeDocument/2006/relationships/ctrlProp" Target="../ctrlProps/ctrlProp172.xml"/><Relationship Id="rId145" Type="http://schemas.openxmlformats.org/officeDocument/2006/relationships/ctrlProp" Target="../ctrlProps/ctrlProp177.xml"/><Relationship Id="rId161" Type="http://schemas.openxmlformats.org/officeDocument/2006/relationships/ctrlProp" Target="../ctrlProps/ctrlProp193.xml"/><Relationship Id="rId166" Type="http://schemas.openxmlformats.org/officeDocument/2006/relationships/ctrlProp" Target="../ctrlProps/ctrlProp198.xml"/><Relationship Id="rId1" Type="http://schemas.openxmlformats.org/officeDocument/2006/relationships/printerSettings" Target="../printerSettings/printerSettings16.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6" Type="http://schemas.openxmlformats.org/officeDocument/2006/relationships/ctrlProp" Target="../ctrlProps/ctrlProp138.xml"/><Relationship Id="rId114" Type="http://schemas.openxmlformats.org/officeDocument/2006/relationships/ctrlProp" Target="../ctrlProps/ctrlProp146.xml"/><Relationship Id="rId119" Type="http://schemas.openxmlformats.org/officeDocument/2006/relationships/ctrlProp" Target="../ctrlProps/ctrlProp151.xml"/><Relationship Id="rId127" Type="http://schemas.openxmlformats.org/officeDocument/2006/relationships/ctrlProp" Target="../ctrlProps/ctrlProp15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81" Type="http://schemas.openxmlformats.org/officeDocument/2006/relationships/ctrlProp" Target="../ctrlProps/ctrlProp113.xml"/><Relationship Id="rId86" Type="http://schemas.openxmlformats.org/officeDocument/2006/relationships/ctrlProp" Target="../ctrlProps/ctrlProp118.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 Id="rId130" Type="http://schemas.openxmlformats.org/officeDocument/2006/relationships/ctrlProp" Target="../ctrlProps/ctrlProp162.xml"/><Relationship Id="rId135" Type="http://schemas.openxmlformats.org/officeDocument/2006/relationships/ctrlProp" Target="../ctrlProps/ctrlProp167.xml"/><Relationship Id="rId143" Type="http://schemas.openxmlformats.org/officeDocument/2006/relationships/ctrlProp" Target="../ctrlProps/ctrlProp175.xml"/><Relationship Id="rId148" Type="http://schemas.openxmlformats.org/officeDocument/2006/relationships/ctrlProp" Target="../ctrlProps/ctrlProp180.xml"/><Relationship Id="rId151" Type="http://schemas.openxmlformats.org/officeDocument/2006/relationships/ctrlProp" Target="../ctrlProps/ctrlProp183.xml"/><Relationship Id="rId156" Type="http://schemas.openxmlformats.org/officeDocument/2006/relationships/ctrlProp" Target="../ctrlProps/ctrlProp188.xml"/><Relationship Id="rId164" Type="http://schemas.openxmlformats.org/officeDocument/2006/relationships/ctrlProp" Target="../ctrlProps/ctrlProp196.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125" Type="http://schemas.openxmlformats.org/officeDocument/2006/relationships/ctrlProp" Target="../ctrlProps/ctrlProp157.xml"/><Relationship Id="rId141" Type="http://schemas.openxmlformats.org/officeDocument/2006/relationships/ctrlProp" Target="../ctrlProps/ctrlProp173.xml"/><Relationship Id="rId146" Type="http://schemas.openxmlformats.org/officeDocument/2006/relationships/ctrlProp" Target="../ctrlProps/ctrlProp178.xml"/><Relationship Id="rId167" Type="http://schemas.openxmlformats.org/officeDocument/2006/relationships/ctrlProp" Target="../ctrlProps/ctrlProp199.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162" Type="http://schemas.openxmlformats.org/officeDocument/2006/relationships/ctrlProp" Target="../ctrlProps/ctrlProp194.xml"/><Relationship Id="rId2" Type="http://schemas.openxmlformats.org/officeDocument/2006/relationships/drawing" Target="../drawings/drawing9.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131" Type="http://schemas.openxmlformats.org/officeDocument/2006/relationships/ctrlProp" Target="../ctrlProps/ctrlProp163.xml"/><Relationship Id="rId136" Type="http://schemas.openxmlformats.org/officeDocument/2006/relationships/ctrlProp" Target="../ctrlProps/ctrlProp168.xml"/><Relationship Id="rId157" Type="http://schemas.openxmlformats.org/officeDocument/2006/relationships/ctrlProp" Target="../ctrlProps/ctrlProp189.xml"/><Relationship Id="rId61" Type="http://schemas.openxmlformats.org/officeDocument/2006/relationships/ctrlProp" Target="../ctrlProps/ctrlProp93.xml"/><Relationship Id="rId82" Type="http://schemas.openxmlformats.org/officeDocument/2006/relationships/ctrlProp" Target="../ctrlProps/ctrlProp114.xml"/><Relationship Id="rId152" Type="http://schemas.openxmlformats.org/officeDocument/2006/relationships/ctrlProp" Target="../ctrlProps/ctrlProp184.xml"/><Relationship Id="rId19" Type="http://schemas.openxmlformats.org/officeDocument/2006/relationships/ctrlProp" Target="../ctrlProps/ctrlProp51.xml"/><Relationship Id="rId14" Type="http://schemas.openxmlformats.org/officeDocument/2006/relationships/ctrlProp" Target="../ctrlProps/ctrlProp46.xml"/><Relationship Id="rId30" Type="http://schemas.openxmlformats.org/officeDocument/2006/relationships/ctrlProp" Target="../ctrlProps/ctrlProp62.xml"/><Relationship Id="rId35" Type="http://schemas.openxmlformats.org/officeDocument/2006/relationships/ctrlProp" Target="../ctrlProps/ctrlProp67.xml"/><Relationship Id="rId56" Type="http://schemas.openxmlformats.org/officeDocument/2006/relationships/ctrlProp" Target="../ctrlProps/ctrlProp88.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126" Type="http://schemas.openxmlformats.org/officeDocument/2006/relationships/ctrlProp" Target="../ctrlProps/ctrlProp158.xml"/><Relationship Id="rId147" Type="http://schemas.openxmlformats.org/officeDocument/2006/relationships/ctrlProp" Target="../ctrlProps/ctrlProp179.xml"/><Relationship Id="rId168" Type="http://schemas.openxmlformats.org/officeDocument/2006/relationships/ctrlProp" Target="../ctrlProps/ctrlProp200.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142" Type="http://schemas.openxmlformats.org/officeDocument/2006/relationships/ctrlProp" Target="../ctrlProps/ctrlProp174.xml"/><Relationship Id="rId163" Type="http://schemas.openxmlformats.org/officeDocument/2006/relationships/ctrlProp" Target="../ctrlProps/ctrlProp195.xml"/><Relationship Id="rId3" Type="http://schemas.openxmlformats.org/officeDocument/2006/relationships/vmlDrawing" Target="../drawings/vmlDrawing8.vml"/><Relationship Id="rId25" Type="http://schemas.openxmlformats.org/officeDocument/2006/relationships/ctrlProp" Target="../ctrlProps/ctrlProp57.xml"/><Relationship Id="rId46" Type="http://schemas.openxmlformats.org/officeDocument/2006/relationships/ctrlProp" Target="../ctrlProps/ctrlProp78.xml"/><Relationship Id="rId67" Type="http://schemas.openxmlformats.org/officeDocument/2006/relationships/ctrlProp" Target="../ctrlProps/ctrlProp99.xml"/><Relationship Id="rId116" Type="http://schemas.openxmlformats.org/officeDocument/2006/relationships/ctrlProp" Target="../ctrlProps/ctrlProp148.xml"/><Relationship Id="rId137" Type="http://schemas.openxmlformats.org/officeDocument/2006/relationships/ctrlProp" Target="../ctrlProps/ctrlProp169.xml"/><Relationship Id="rId158" Type="http://schemas.openxmlformats.org/officeDocument/2006/relationships/ctrlProp" Target="../ctrlProps/ctrlProp190.xml"/><Relationship Id="rId20" Type="http://schemas.openxmlformats.org/officeDocument/2006/relationships/ctrlProp" Target="../ctrlProps/ctrlProp52.xml"/><Relationship Id="rId41" Type="http://schemas.openxmlformats.org/officeDocument/2006/relationships/ctrlProp" Target="../ctrlProps/ctrlProp73.xml"/><Relationship Id="rId62" Type="http://schemas.openxmlformats.org/officeDocument/2006/relationships/ctrlProp" Target="../ctrlProps/ctrlProp94.xml"/><Relationship Id="rId83" Type="http://schemas.openxmlformats.org/officeDocument/2006/relationships/ctrlProp" Target="../ctrlProps/ctrlProp115.xml"/><Relationship Id="rId88" Type="http://schemas.openxmlformats.org/officeDocument/2006/relationships/ctrlProp" Target="../ctrlProps/ctrlProp120.xml"/><Relationship Id="rId111" Type="http://schemas.openxmlformats.org/officeDocument/2006/relationships/ctrlProp" Target="../ctrlProps/ctrlProp143.xml"/><Relationship Id="rId132" Type="http://schemas.openxmlformats.org/officeDocument/2006/relationships/ctrlProp" Target="../ctrlProps/ctrlProp164.xml"/><Relationship Id="rId153" Type="http://schemas.openxmlformats.org/officeDocument/2006/relationships/ctrlProp" Target="../ctrlProps/ctrlProp185.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9.bin"/><Relationship Id="rId4" Type="http://schemas.openxmlformats.org/officeDocument/2006/relationships/ctrlProp" Target="../ctrlProps/ctrlProp20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05.xml"/><Relationship Id="rId3" Type="http://schemas.openxmlformats.org/officeDocument/2006/relationships/drawing" Target="../drawings/drawing11.xml"/><Relationship Id="rId7" Type="http://schemas.openxmlformats.org/officeDocument/2006/relationships/ctrlProp" Target="../ctrlProps/ctrlProp204.xml"/><Relationship Id="rId12" Type="http://schemas.openxmlformats.org/officeDocument/2006/relationships/ctrlProp" Target="../ctrlProps/ctrlProp209.xml"/><Relationship Id="rId2" Type="http://schemas.openxmlformats.org/officeDocument/2006/relationships/printerSettings" Target="../printerSettings/printerSettings25.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5" Type="http://schemas.openxmlformats.org/officeDocument/2006/relationships/ctrlProp" Target="../ctrlProps/ctrlProp202.xml"/><Relationship Id="rId10" Type="http://schemas.openxmlformats.org/officeDocument/2006/relationships/ctrlProp" Target="../ctrlProps/ctrlProp207.xml"/><Relationship Id="rId4" Type="http://schemas.openxmlformats.org/officeDocument/2006/relationships/vmlDrawing" Target="../drawings/vmlDrawing11.vml"/><Relationship Id="rId9" Type="http://schemas.openxmlformats.org/officeDocument/2006/relationships/ctrlProp" Target="../ctrlProps/ctrlProp20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18.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vmlDrawing" Target="../drawings/vmlDrawing2.vml"/><Relationship Id="rId9"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50"/>
  <sheetViews>
    <sheetView showGridLines="0" tabSelected="1" topLeftCell="A2" zoomScaleNormal="100" workbookViewId="0">
      <selection activeCell="N14" sqref="N14"/>
    </sheetView>
  </sheetViews>
  <sheetFormatPr defaultColWidth="9.23046875" defaultRowHeight="15.5" x14ac:dyDescent="0.35"/>
  <cols>
    <col min="1" max="1" width="2.765625" style="324" customWidth="1"/>
    <col min="2" max="2" width="3.765625" style="324" customWidth="1"/>
    <col min="3" max="3" width="19.765625" style="324" customWidth="1"/>
    <col min="4" max="4" width="4.765625" style="324" customWidth="1"/>
    <col min="5" max="5" width="8.765625" style="324" customWidth="1"/>
    <col min="6" max="6" width="9.23046875" style="324"/>
    <col min="7" max="8" width="8.765625" style="324" customWidth="1"/>
    <col min="9" max="9" width="9.23046875" style="324"/>
    <col min="10" max="10" width="8.765625" style="324" customWidth="1"/>
    <col min="11" max="11" width="10.23046875" style="324" customWidth="1"/>
    <col min="12" max="12" width="9.765625" style="324" customWidth="1"/>
    <col min="13" max="16384" width="9.23046875" style="324"/>
  </cols>
  <sheetData>
    <row r="1" spans="1:22" ht="72" customHeight="1" x14ac:dyDescent="0.35">
      <c r="A1" s="323" t="s">
        <v>489</v>
      </c>
      <c r="C1" s="325"/>
      <c r="D1" s="325"/>
      <c r="E1" s="325"/>
      <c r="F1" s="325"/>
      <c r="G1" s="325"/>
      <c r="H1" s="325"/>
      <c r="I1" s="502"/>
      <c r="J1" s="502"/>
      <c r="K1" s="502"/>
      <c r="L1" s="325"/>
      <c r="M1" s="325"/>
      <c r="N1" s="325"/>
      <c r="O1" s="325"/>
      <c r="P1" s="325"/>
      <c r="Q1" s="325"/>
      <c r="R1" s="325"/>
      <c r="S1" s="325"/>
      <c r="T1" s="325"/>
      <c r="U1" s="325"/>
      <c r="V1" s="325"/>
    </row>
    <row r="2" spans="1:22" ht="15" customHeight="1" x14ac:dyDescent="0.35">
      <c r="B2" s="326"/>
      <c r="C2" s="327"/>
      <c r="D2" s="327"/>
      <c r="E2" s="327"/>
      <c r="F2" s="327"/>
      <c r="G2" s="327"/>
      <c r="H2" s="327"/>
      <c r="I2" s="504"/>
      <c r="J2" s="504"/>
      <c r="K2" s="327"/>
      <c r="M2" s="325" t="s">
        <v>254</v>
      </c>
      <c r="N2" s="325"/>
      <c r="O2" s="325"/>
      <c r="P2" s="325"/>
      <c r="Q2" s="325"/>
      <c r="R2" s="325"/>
      <c r="S2" s="325"/>
      <c r="T2" s="325"/>
      <c r="U2" s="325"/>
      <c r="V2" s="325"/>
    </row>
    <row r="3" spans="1:22" x14ac:dyDescent="0.35">
      <c r="B3" s="505" t="s">
        <v>69</v>
      </c>
      <c r="C3" s="505"/>
      <c r="D3" s="505"/>
      <c r="E3" s="505"/>
      <c r="F3" s="505"/>
      <c r="G3" s="505"/>
      <c r="H3" s="505"/>
      <c r="I3" s="505"/>
      <c r="J3" s="505"/>
      <c r="K3" s="505"/>
      <c r="M3" s="325"/>
      <c r="N3" s="325"/>
      <c r="O3" s="325"/>
      <c r="P3" s="325"/>
      <c r="Q3" s="325"/>
      <c r="R3" s="325"/>
      <c r="S3" s="325"/>
      <c r="T3" s="325"/>
      <c r="U3" s="325"/>
      <c r="V3" s="325"/>
    </row>
    <row r="4" spans="1:22" x14ac:dyDescent="0.35">
      <c r="B4" s="506" t="s">
        <v>369</v>
      </c>
      <c r="C4" s="506"/>
      <c r="D4" s="506"/>
      <c r="E4" s="506"/>
      <c r="F4" s="506"/>
      <c r="G4" s="506"/>
      <c r="H4" s="506"/>
      <c r="I4" s="506"/>
      <c r="J4" s="506"/>
      <c r="K4" s="506"/>
      <c r="M4" s="325"/>
      <c r="N4" s="461" t="s">
        <v>260</v>
      </c>
      <c r="O4" s="325"/>
      <c r="P4" s="325"/>
      <c r="Q4" s="328"/>
      <c r="R4" s="325"/>
      <c r="S4" s="325"/>
      <c r="T4" s="325"/>
      <c r="U4" s="325"/>
      <c r="V4" s="325"/>
    </row>
    <row r="5" spans="1:22" x14ac:dyDescent="0.35">
      <c r="B5" s="327"/>
      <c r="C5" s="329"/>
      <c r="D5" s="504"/>
      <c r="E5" s="504"/>
      <c r="F5" s="329"/>
      <c r="G5" s="330"/>
      <c r="H5" s="329"/>
      <c r="I5" s="329"/>
      <c r="J5" s="329"/>
      <c r="K5" s="329"/>
      <c r="M5" s="325"/>
      <c r="N5" s="462" t="s">
        <v>255</v>
      </c>
      <c r="O5" s="337"/>
      <c r="P5" s="337"/>
      <c r="Q5" s="331"/>
      <c r="R5" s="325"/>
      <c r="S5" s="325"/>
      <c r="T5" s="325"/>
      <c r="U5" s="325"/>
      <c r="V5" s="325"/>
    </row>
    <row r="6" spans="1:22" x14ac:dyDescent="0.35">
      <c r="B6" s="364" t="s">
        <v>493</v>
      </c>
      <c r="C6" s="327"/>
      <c r="D6" s="327"/>
      <c r="E6" s="327"/>
      <c r="F6" s="327"/>
      <c r="G6" s="327"/>
      <c r="H6" s="327"/>
      <c r="I6" s="327"/>
      <c r="J6" s="327"/>
      <c r="K6" s="327"/>
      <c r="M6" s="325"/>
      <c r="N6" s="462" t="s">
        <v>256</v>
      </c>
      <c r="O6" s="337"/>
      <c r="P6" s="337"/>
      <c r="Q6" s="331"/>
      <c r="R6" s="325"/>
      <c r="S6" s="325"/>
      <c r="T6" s="325"/>
      <c r="U6" s="325"/>
      <c r="V6" s="325"/>
    </row>
    <row r="7" spans="1:22" x14ac:dyDescent="0.35">
      <c r="B7" s="364" t="s">
        <v>315</v>
      </c>
      <c r="C7" s="327"/>
      <c r="D7" s="327"/>
      <c r="E7" s="327"/>
      <c r="F7" s="327"/>
      <c r="G7" s="327"/>
      <c r="H7" s="327"/>
      <c r="I7" s="327"/>
      <c r="J7" s="327"/>
      <c r="K7" s="327"/>
      <c r="M7" s="325"/>
      <c r="N7" s="463" t="s">
        <v>101</v>
      </c>
      <c r="O7" s="337"/>
      <c r="P7" s="337"/>
      <c r="Q7" s="331"/>
      <c r="R7" s="325"/>
      <c r="S7" s="325"/>
      <c r="T7" s="325"/>
      <c r="U7" s="325"/>
      <c r="V7" s="325"/>
    </row>
    <row r="8" spans="1:22" x14ac:dyDescent="0.35">
      <c r="B8" s="327"/>
      <c r="C8" s="327"/>
      <c r="D8" s="327"/>
      <c r="E8" s="327"/>
      <c r="F8" s="327"/>
      <c r="G8" s="327"/>
      <c r="H8" s="327"/>
      <c r="I8" s="327"/>
      <c r="J8" s="327"/>
      <c r="K8" s="327"/>
      <c r="M8" s="325"/>
      <c r="N8" s="462" t="s">
        <v>9</v>
      </c>
      <c r="O8" s="337"/>
      <c r="P8" s="337"/>
      <c r="Q8" s="331"/>
      <c r="R8" s="331"/>
      <c r="S8" s="331"/>
      <c r="T8" s="325"/>
      <c r="U8" s="325"/>
      <c r="V8" s="325"/>
    </row>
    <row r="9" spans="1:22" x14ac:dyDescent="0.35">
      <c r="B9" s="364" t="s">
        <v>73</v>
      </c>
      <c r="C9" s="327"/>
      <c r="D9" s="327"/>
      <c r="E9" s="327"/>
      <c r="F9" s="327"/>
      <c r="G9" s="327"/>
      <c r="H9" s="327"/>
      <c r="I9" s="327"/>
      <c r="J9" s="327"/>
      <c r="K9" s="327"/>
      <c r="M9" s="325"/>
      <c r="N9" s="462" t="s">
        <v>117</v>
      </c>
      <c r="O9" s="337"/>
      <c r="P9" s="337"/>
      <c r="Q9" s="331"/>
      <c r="R9" s="325"/>
      <c r="S9" s="325"/>
      <c r="T9" s="325"/>
      <c r="U9" s="325"/>
      <c r="V9" s="325"/>
    </row>
    <row r="10" spans="1:22" x14ac:dyDescent="0.35">
      <c r="B10" s="376" t="s">
        <v>309</v>
      </c>
      <c r="C10" s="327"/>
      <c r="D10" s="327"/>
      <c r="E10" s="327"/>
      <c r="F10" s="327"/>
      <c r="G10" s="327"/>
      <c r="H10" s="327"/>
      <c r="I10" s="327"/>
      <c r="J10" s="327"/>
      <c r="K10" s="327"/>
      <c r="M10" s="325"/>
      <c r="N10" s="462" t="s">
        <v>70</v>
      </c>
      <c r="O10" s="337"/>
      <c r="P10" s="337"/>
      <c r="Q10" s="331"/>
      <c r="R10" s="325"/>
      <c r="S10" s="325"/>
      <c r="T10" s="325"/>
      <c r="U10" s="325"/>
      <c r="V10" s="325"/>
    </row>
    <row r="11" spans="1:22" x14ac:dyDescent="0.35">
      <c r="B11" s="374" t="s">
        <v>497</v>
      </c>
      <c r="C11" s="327"/>
      <c r="D11" s="327"/>
      <c r="E11" s="327"/>
      <c r="F11" s="327"/>
      <c r="G11" s="327"/>
      <c r="H11" s="327"/>
      <c r="I11" s="327"/>
      <c r="J11" s="327"/>
      <c r="K11" s="327"/>
      <c r="M11" s="325"/>
      <c r="N11" s="462" t="s">
        <v>468</v>
      </c>
      <c r="O11" s="337"/>
      <c r="P11" s="337"/>
      <c r="Q11" s="331"/>
      <c r="R11" s="325"/>
      <c r="S11" s="325"/>
      <c r="T11" s="325"/>
      <c r="U11" s="325"/>
      <c r="V11" s="325"/>
    </row>
    <row r="12" spans="1:22" x14ac:dyDescent="0.35">
      <c r="B12" s="327" t="s">
        <v>175</v>
      </c>
      <c r="C12" s="327"/>
      <c r="D12" s="327"/>
      <c r="E12" s="327"/>
      <c r="F12" s="327"/>
      <c r="G12" s="327"/>
      <c r="H12" s="327"/>
      <c r="I12" s="327"/>
      <c r="J12" s="327"/>
      <c r="K12" s="327"/>
      <c r="L12" s="332"/>
      <c r="M12" s="325"/>
      <c r="N12" s="462" t="s">
        <v>257</v>
      </c>
      <c r="O12" s="337"/>
      <c r="P12" s="337"/>
      <c r="Q12" s="331"/>
      <c r="R12" s="325"/>
      <c r="S12" s="325"/>
      <c r="T12" s="325"/>
      <c r="U12" s="325"/>
      <c r="V12" s="325"/>
    </row>
    <row r="13" spans="1:22" x14ac:dyDescent="0.35">
      <c r="B13" s="364" t="s">
        <v>316</v>
      </c>
      <c r="C13" s="327"/>
      <c r="D13" s="327"/>
      <c r="E13" s="327"/>
      <c r="F13" s="327"/>
      <c r="G13" s="327"/>
      <c r="H13" s="327"/>
      <c r="I13" s="327"/>
      <c r="J13" s="327"/>
      <c r="K13" s="327"/>
      <c r="M13" s="325"/>
      <c r="N13" s="462" t="s">
        <v>261</v>
      </c>
      <c r="O13" s="337"/>
      <c r="P13" s="337"/>
      <c r="Q13" s="331"/>
      <c r="R13" s="325"/>
      <c r="S13" s="325"/>
      <c r="T13" s="325"/>
      <c r="U13" s="325"/>
      <c r="V13" s="325"/>
    </row>
    <row r="14" spans="1:22" x14ac:dyDescent="0.35">
      <c r="B14" s="364" t="s">
        <v>280</v>
      </c>
      <c r="C14" s="327"/>
      <c r="D14" s="327"/>
      <c r="E14" s="327"/>
      <c r="F14" s="327"/>
      <c r="G14" s="327"/>
      <c r="H14" s="327"/>
      <c r="I14" s="327"/>
      <c r="J14" s="327"/>
      <c r="K14" s="327"/>
      <c r="M14" s="325"/>
      <c r="N14" s="462" t="s">
        <v>262</v>
      </c>
      <c r="O14" s="337"/>
      <c r="P14" s="337"/>
      <c r="Q14" s="331"/>
      <c r="R14" s="325"/>
      <c r="S14" s="325"/>
      <c r="T14" s="325"/>
      <c r="U14" s="325"/>
      <c r="V14" s="325"/>
    </row>
    <row r="15" spans="1:22" x14ac:dyDescent="0.35">
      <c r="B15" s="364"/>
      <c r="C15" s="327"/>
      <c r="D15" s="327"/>
      <c r="E15" s="327"/>
      <c r="F15" s="327"/>
      <c r="G15" s="327"/>
      <c r="H15" s="327"/>
      <c r="I15" s="327"/>
      <c r="J15" s="327"/>
      <c r="K15" s="327"/>
      <c r="M15" s="325"/>
      <c r="N15" s="462" t="s">
        <v>343</v>
      </c>
      <c r="O15" s="337"/>
      <c r="P15" s="337"/>
      <c r="Q15" s="331"/>
      <c r="R15" s="325"/>
      <c r="S15" s="325"/>
      <c r="T15" s="325"/>
      <c r="U15" s="325"/>
      <c r="V15" s="325"/>
    </row>
    <row r="16" spans="1:22" x14ac:dyDescent="0.35">
      <c r="B16" s="364"/>
      <c r="C16" s="327"/>
      <c r="D16" s="327"/>
      <c r="E16" s="327"/>
      <c r="F16" s="327"/>
      <c r="G16" s="327"/>
      <c r="H16" s="327"/>
      <c r="I16" s="327"/>
      <c r="J16" s="327"/>
      <c r="K16" s="327"/>
      <c r="M16" s="325"/>
      <c r="N16" s="462" t="s">
        <v>264</v>
      </c>
      <c r="O16" s="337"/>
      <c r="P16" s="337"/>
      <c r="Q16" s="331"/>
      <c r="R16" s="325"/>
      <c r="S16" s="325"/>
      <c r="T16" s="325"/>
      <c r="U16" s="325"/>
      <c r="V16" s="325"/>
    </row>
    <row r="17" spans="2:22" x14ac:dyDescent="0.35">
      <c r="B17" s="503" t="s">
        <v>258</v>
      </c>
      <c r="C17" s="501"/>
      <c r="D17" s="501"/>
      <c r="E17" s="501"/>
      <c r="F17" s="501"/>
      <c r="G17" s="501"/>
      <c r="H17" s="501"/>
      <c r="I17" s="501"/>
      <c r="J17" s="501"/>
      <c r="K17" s="501"/>
      <c r="M17" s="325"/>
      <c r="N17" s="462" t="s">
        <v>491</v>
      </c>
      <c r="O17" s="337"/>
      <c r="P17" s="337"/>
      <c r="Q17" s="331"/>
      <c r="R17" s="325"/>
      <c r="S17" s="325"/>
      <c r="T17" s="325"/>
      <c r="U17" s="325"/>
      <c r="V17" s="325"/>
    </row>
    <row r="18" spans="2:22" x14ac:dyDescent="0.35">
      <c r="B18" s="500" t="s">
        <v>317</v>
      </c>
      <c r="C18" s="501"/>
      <c r="D18" s="501"/>
      <c r="E18" s="501"/>
      <c r="F18" s="501"/>
      <c r="G18" s="501"/>
      <c r="H18" s="501"/>
      <c r="I18" s="501"/>
      <c r="J18" s="501"/>
      <c r="K18" s="501"/>
      <c r="M18" s="325"/>
      <c r="N18" s="462" t="s">
        <v>111</v>
      </c>
      <c r="O18" s="337"/>
      <c r="P18" s="337"/>
      <c r="Q18" s="331"/>
      <c r="R18" s="325"/>
      <c r="S18" s="325"/>
      <c r="T18" s="325"/>
      <c r="U18" s="325"/>
      <c r="V18" s="325"/>
    </row>
    <row r="19" spans="2:22" ht="15" customHeight="1" x14ac:dyDescent="0.35">
      <c r="B19" s="500" t="s">
        <v>318</v>
      </c>
      <c r="C19" s="501"/>
      <c r="D19" s="501"/>
      <c r="E19" s="501"/>
      <c r="F19" s="501"/>
      <c r="G19" s="501"/>
      <c r="H19" s="501"/>
      <c r="I19" s="501"/>
      <c r="J19" s="501"/>
      <c r="K19" s="501"/>
      <c r="L19" s="332"/>
      <c r="N19" s="462" t="s">
        <v>112</v>
      </c>
      <c r="O19" s="337"/>
      <c r="P19" s="337"/>
      <c r="Q19" s="331"/>
      <c r="R19" s="325"/>
      <c r="S19" s="325"/>
      <c r="T19" s="325"/>
      <c r="U19" s="325"/>
      <c r="V19" s="325"/>
    </row>
    <row r="20" spans="2:22" x14ac:dyDescent="0.35">
      <c r="B20" s="507" t="s">
        <v>490</v>
      </c>
      <c r="C20" s="508"/>
      <c r="D20" s="508"/>
      <c r="E20" s="508"/>
      <c r="F20" s="508"/>
      <c r="G20" s="508"/>
      <c r="H20" s="508"/>
      <c r="I20" s="508"/>
      <c r="J20" s="508"/>
      <c r="K20" s="508"/>
      <c r="M20" s="325"/>
      <c r="N20" s="462" t="s">
        <v>113</v>
      </c>
      <c r="O20" s="337"/>
      <c r="P20" s="337"/>
      <c r="Q20" s="331"/>
      <c r="R20" s="325"/>
      <c r="S20" s="333"/>
      <c r="T20" s="325"/>
      <c r="U20" s="325"/>
      <c r="V20" s="325"/>
    </row>
    <row r="21" spans="2:22" x14ac:dyDescent="0.35">
      <c r="M21" s="325"/>
      <c r="N21" s="462" t="s">
        <v>62</v>
      </c>
      <c r="O21" s="337"/>
      <c r="P21" s="337"/>
      <c r="Q21" s="331"/>
      <c r="R21" s="325"/>
      <c r="S21" s="325"/>
      <c r="T21" s="325"/>
      <c r="U21" s="325"/>
      <c r="V21" s="325"/>
    </row>
    <row r="22" spans="2:22" x14ac:dyDescent="0.35">
      <c r="B22" s="334" t="s">
        <v>40</v>
      </c>
      <c r="C22" s="335"/>
      <c r="D22" s="335"/>
      <c r="E22" s="335"/>
      <c r="F22" s="335"/>
      <c r="G22" s="335"/>
      <c r="H22" s="335"/>
      <c r="I22" s="335"/>
      <c r="J22" s="335"/>
      <c r="K22" s="335"/>
      <c r="M22" s="325"/>
      <c r="N22" s="462" t="s">
        <v>58</v>
      </c>
      <c r="O22" s="337"/>
      <c r="P22" s="337"/>
      <c r="Q22" s="331"/>
      <c r="R22" s="325"/>
      <c r="S22" s="325"/>
      <c r="T22" s="325"/>
      <c r="U22" s="325"/>
      <c r="V22" s="325"/>
    </row>
    <row r="23" spans="2:22" ht="12.75" customHeight="1" x14ac:dyDescent="0.35">
      <c r="B23" s="335"/>
      <c r="C23" s="335"/>
      <c r="D23" s="335"/>
      <c r="E23" s="335"/>
      <c r="F23" s="335"/>
      <c r="G23" s="335"/>
      <c r="H23" s="335"/>
      <c r="I23" s="335"/>
      <c r="J23" s="335"/>
      <c r="K23" s="335"/>
      <c r="M23" s="325"/>
      <c r="N23" s="462" t="s">
        <v>110</v>
      </c>
      <c r="O23" s="337"/>
      <c r="P23" s="337"/>
      <c r="Q23" s="331"/>
      <c r="R23" s="325"/>
      <c r="S23" s="325"/>
      <c r="T23" s="325"/>
      <c r="U23" s="325"/>
      <c r="V23" s="325"/>
    </row>
    <row r="24" spans="2:22" x14ac:dyDescent="0.35">
      <c r="B24" s="399" t="s">
        <v>129</v>
      </c>
      <c r="C24" s="399"/>
      <c r="D24" s="399"/>
      <c r="E24" s="399"/>
      <c r="F24" s="399"/>
      <c r="G24" s="399"/>
      <c r="H24" s="399"/>
      <c r="I24" s="399"/>
      <c r="J24" s="399"/>
      <c r="K24" s="399"/>
      <c r="M24" s="325"/>
      <c r="N24" s="462" t="s">
        <v>71</v>
      </c>
      <c r="O24" s="337"/>
      <c r="P24" s="337"/>
      <c r="Q24" s="331"/>
      <c r="R24" s="325"/>
      <c r="S24" s="325"/>
      <c r="T24" s="325"/>
      <c r="U24" s="325"/>
      <c r="V24" s="325"/>
    </row>
    <row r="25" spans="2:22" x14ac:dyDescent="0.35">
      <c r="B25" s="399"/>
      <c r="C25" s="399"/>
      <c r="D25" s="399"/>
      <c r="E25" s="399"/>
      <c r="F25" s="399"/>
      <c r="G25" s="399"/>
      <c r="H25" s="399"/>
      <c r="I25" s="399"/>
      <c r="J25" s="399"/>
      <c r="K25" s="399"/>
      <c r="M25" s="325"/>
      <c r="N25" s="462" t="s">
        <v>41</v>
      </c>
      <c r="O25" s="337"/>
      <c r="P25" s="337"/>
      <c r="Q25" s="331"/>
      <c r="R25" s="325"/>
      <c r="S25" s="325"/>
      <c r="T25" s="325"/>
      <c r="U25" s="325"/>
      <c r="V25" s="325"/>
    </row>
    <row r="26" spans="2:22" x14ac:dyDescent="0.35">
      <c r="B26" s="509" t="s">
        <v>486</v>
      </c>
      <c r="C26" s="510"/>
      <c r="D26" s="510"/>
      <c r="E26" s="510"/>
      <c r="F26" s="510"/>
      <c r="G26" s="510"/>
      <c r="H26" s="510"/>
      <c r="I26" s="510"/>
      <c r="J26" s="510"/>
      <c r="K26" s="510"/>
      <c r="M26" s="325"/>
      <c r="N26" s="462"/>
      <c r="O26" s="338"/>
      <c r="P26" s="337"/>
      <c r="Q26" s="325"/>
      <c r="R26" s="325"/>
      <c r="S26" s="325"/>
      <c r="T26" s="325"/>
      <c r="U26" s="325"/>
      <c r="V26" s="325"/>
    </row>
    <row r="27" spans="2:22" x14ac:dyDescent="0.35">
      <c r="B27" s="510"/>
      <c r="C27" s="510"/>
      <c r="D27" s="510"/>
      <c r="E27" s="510"/>
      <c r="F27" s="510"/>
      <c r="G27" s="510"/>
      <c r="H27" s="510"/>
      <c r="I27" s="510"/>
      <c r="J27" s="510"/>
      <c r="K27" s="510"/>
      <c r="M27" s="325"/>
      <c r="N27" s="462"/>
      <c r="O27" s="337"/>
      <c r="P27" s="337"/>
      <c r="Q27" s="325"/>
      <c r="R27" s="325"/>
      <c r="S27" s="325"/>
      <c r="T27" s="325"/>
      <c r="U27" s="325"/>
      <c r="V27" s="325"/>
    </row>
    <row r="28" spans="2:22" ht="37.9" customHeight="1" x14ac:dyDescent="0.35">
      <c r="B28" s="510"/>
      <c r="C28" s="510"/>
      <c r="D28" s="510"/>
      <c r="E28" s="510"/>
      <c r="F28" s="510"/>
      <c r="G28" s="510"/>
      <c r="H28" s="510"/>
      <c r="I28" s="510"/>
      <c r="J28" s="510"/>
      <c r="K28" s="510"/>
      <c r="M28" s="325"/>
      <c r="N28" s="462"/>
      <c r="O28" s="337"/>
      <c r="P28" s="337"/>
      <c r="Q28" s="325"/>
      <c r="R28" s="325"/>
      <c r="S28" s="325"/>
      <c r="T28" s="325"/>
      <c r="U28" s="325"/>
      <c r="V28" s="325"/>
    </row>
    <row r="29" spans="2:22" x14ac:dyDescent="0.35">
      <c r="B29" s="400"/>
      <c r="C29" s="400"/>
      <c r="D29" s="400"/>
      <c r="E29" s="400"/>
      <c r="F29" s="400"/>
      <c r="G29" s="400"/>
      <c r="H29" s="400"/>
      <c r="I29" s="400"/>
      <c r="J29" s="400"/>
      <c r="K29" s="400"/>
      <c r="M29" s="325"/>
      <c r="O29" s="338"/>
      <c r="P29" s="337"/>
      <c r="Q29" s="325"/>
      <c r="R29" s="325"/>
      <c r="S29" s="325"/>
      <c r="T29" s="325"/>
      <c r="U29" s="325"/>
      <c r="V29" s="325"/>
    </row>
    <row r="30" spans="2:22" x14ac:dyDescent="0.35">
      <c r="B30" s="499" t="s">
        <v>176</v>
      </c>
      <c r="C30" s="499"/>
      <c r="D30" s="499"/>
      <c r="E30" s="499"/>
      <c r="F30" s="499"/>
      <c r="G30" s="499"/>
      <c r="H30" s="499"/>
      <c r="I30" s="499"/>
      <c r="J30" s="499"/>
      <c r="K30" s="499"/>
    </row>
    <row r="31" spans="2:22" x14ac:dyDescent="0.35">
      <c r="B31" s="499"/>
      <c r="C31" s="499"/>
      <c r="D31" s="499"/>
      <c r="E31" s="499"/>
      <c r="F31" s="499"/>
      <c r="G31" s="499"/>
      <c r="H31" s="499"/>
      <c r="I31" s="499"/>
      <c r="J31" s="499"/>
      <c r="K31" s="499"/>
    </row>
    <row r="32" spans="2:22" x14ac:dyDescent="0.35">
      <c r="S32" s="333"/>
    </row>
    <row r="33" spans="2:15" x14ac:dyDescent="0.35">
      <c r="B33" s="498" t="s">
        <v>498</v>
      </c>
      <c r="C33" s="499"/>
      <c r="D33" s="499"/>
      <c r="E33" s="499"/>
      <c r="F33" s="499"/>
      <c r="G33" s="499"/>
      <c r="H33" s="499"/>
      <c r="I33" s="499"/>
      <c r="J33" s="499"/>
      <c r="K33" s="499"/>
    </row>
    <row r="34" spans="2:15" x14ac:dyDescent="0.35">
      <c r="B34" s="499"/>
      <c r="C34" s="499"/>
      <c r="D34" s="499"/>
      <c r="E34" s="499"/>
      <c r="F34" s="499"/>
      <c r="G34" s="499"/>
      <c r="H34" s="499"/>
      <c r="I34" s="499"/>
      <c r="J34" s="499"/>
      <c r="K34" s="499"/>
    </row>
    <row r="35" spans="2:15" x14ac:dyDescent="0.35">
      <c r="N35" s="335"/>
    </row>
    <row r="36" spans="2:15" x14ac:dyDescent="0.35">
      <c r="N36" s="335"/>
    </row>
    <row r="37" spans="2:15" x14ac:dyDescent="0.35">
      <c r="N37" s="335"/>
    </row>
    <row r="38" spans="2:15" x14ac:dyDescent="0.35">
      <c r="N38" s="335"/>
    </row>
    <row r="39" spans="2:15" x14ac:dyDescent="0.35">
      <c r="N39" s="335"/>
    </row>
    <row r="40" spans="2:15" x14ac:dyDescent="0.35">
      <c r="M40" s="335"/>
      <c r="N40" s="335"/>
      <c r="O40" s="335"/>
    </row>
    <row r="41" spans="2:15" x14ac:dyDescent="0.35">
      <c r="M41" s="335"/>
      <c r="N41" s="335"/>
      <c r="O41" s="335"/>
    </row>
    <row r="42" spans="2:15" x14ac:dyDescent="0.35">
      <c r="M42" s="335"/>
      <c r="O42" s="335"/>
    </row>
    <row r="43" spans="2:15" x14ac:dyDescent="0.35">
      <c r="M43" s="335"/>
      <c r="O43" s="335"/>
    </row>
    <row r="44" spans="2:15" x14ac:dyDescent="0.35">
      <c r="L44" s="336"/>
      <c r="M44" s="335"/>
      <c r="O44" s="335"/>
    </row>
    <row r="45" spans="2:15" x14ac:dyDescent="0.35">
      <c r="L45" s="335"/>
      <c r="M45" s="335"/>
      <c r="O45" s="335"/>
    </row>
    <row r="46" spans="2:15" x14ac:dyDescent="0.35">
      <c r="L46" s="335"/>
      <c r="M46" s="335"/>
      <c r="O46" s="335"/>
    </row>
    <row r="47" spans="2:15" x14ac:dyDescent="0.35">
      <c r="L47" s="335"/>
    </row>
    <row r="48" spans="2:15" x14ac:dyDescent="0.35">
      <c r="L48" s="335"/>
    </row>
    <row r="49" spans="12:12" x14ac:dyDescent="0.35">
      <c r="L49" s="335"/>
    </row>
    <row r="50" spans="12:12" x14ac:dyDescent="0.35">
      <c r="L50" s="335"/>
    </row>
  </sheetData>
  <sheetProtection sheet="1" selectLockedCells="1"/>
  <mergeCells count="12">
    <mergeCell ref="B33:K34"/>
    <mergeCell ref="B30:K31"/>
    <mergeCell ref="B18:K18"/>
    <mergeCell ref="B19:K19"/>
    <mergeCell ref="I1:K1"/>
    <mergeCell ref="B17:K17"/>
    <mergeCell ref="I2:J2"/>
    <mergeCell ref="B3:K3"/>
    <mergeCell ref="B4:K4"/>
    <mergeCell ref="D5:E5"/>
    <mergeCell ref="B20:K20"/>
    <mergeCell ref="B26:K28"/>
  </mergeCells>
  <hyperlinks>
    <hyperlink ref="Q8:S8" location="'Indikaattorit- maksatus'!Tulostusalue" display="Indikaattorit - maksatus" xr:uid="{00000000-0004-0000-0000-000000000000}"/>
    <hyperlink ref="N5" location="'Hakijan tiedot'!A1" display="Hakijan tiedot" xr:uid="{00000000-0004-0000-0000-000001000000}"/>
    <hyperlink ref="N6" location="'3v EU-rahoitus'!A1" display="3v EU-rahoitus" xr:uid="{00000000-0004-0000-0000-000002000000}"/>
    <hyperlink ref="N8" location="Yhteistyötahot!A1" display="Yhteistyötahot" xr:uid="{00000000-0004-0000-0000-000003000000}"/>
    <hyperlink ref="N9" location="Suunnitelma!A1" display="Suunnitelma" xr:uid="{00000000-0004-0000-0000-000004000000}"/>
    <hyperlink ref="N10" location="Aikataulu!A1" display="Aikataulu" xr:uid="{00000000-0004-0000-0000-000005000000}"/>
    <hyperlink ref="N11" location="'Toimien tyypit ja teemat'!A1" display="Toimien tyypit ja teemat" xr:uid="{00000000-0004-0000-0000-000006000000}"/>
    <hyperlink ref="N12" location="'Indikaattorit ET 1'!A1" display="Indikaattorit ET 1" xr:uid="{00000000-0004-0000-0000-000007000000}"/>
    <hyperlink ref="N16" location="Hankinta!A1" display="Hankinta " xr:uid="{00000000-0004-0000-0000-000008000000}"/>
    <hyperlink ref="N18" location="Ostopalvelut!A1" display="Ostopalvelut" xr:uid="{00000000-0004-0000-0000-00000C000000}"/>
    <hyperlink ref="N19" location="'Käyttö- ja kiinteä omaisuus'!A1" display="Käyttö- ja kiinteä omaisuus" xr:uid="{00000000-0004-0000-0000-00000D000000}"/>
    <hyperlink ref="N20" location="'Muut hankekustannukset'!A1" display="Muut hankekustannukset" xr:uid="{00000000-0004-0000-0000-00000F000000}"/>
    <hyperlink ref="N21" location="'Hankkeen kustannukset'!A1" display="Hankkeen kustannukset" xr:uid="{00000000-0004-0000-0000-000010000000}"/>
    <hyperlink ref="N22" location="Rahoitus!A1" display="Rahoitus" xr:uid="{00000000-0004-0000-0000-000011000000}"/>
    <hyperlink ref="N24" location="Ennakot!A1" display="Ennakot" xr:uid="{00000000-0004-0000-0000-000012000000}"/>
    <hyperlink ref="N25" location="Allekirjoitus!A1" display="Allekirjoitus" xr:uid="{00000000-0004-0000-0000-000013000000}"/>
    <hyperlink ref="N13" location="'Indikaattorit ET 2'!A1" display="Indikaattorit ET 2" xr:uid="{00000000-0004-0000-0000-000014000000}"/>
    <hyperlink ref="N14" location="'Indikaattorit ET 3'!A1" display="Indikaattorit ET 3" xr:uid="{00000000-0004-0000-0000-000015000000}"/>
    <hyperlink ref="N23" location="'EU-rahoitusosuus'!A1" display="EU-rahoitusosuus" xr:uid="{00000000-0004-0000-0000-000016000000}"/>
    <hyperlink ref="N7" location="'Siirron saajat'!A1" display="Siirron saajat" xr:uid="{00000000-0004-0000-0000-000017000000}"/>
    <hyperlink ref="N15" location="'Horisont. periaatteet'!A1" display="Horisontaaliset periaattet" xr:uid="{00000000-0004-0000-0000-00001A000000}"/>
    <hyperlink ref="N17" location="'Budjetin perustiedot'!A1" display="Budjetin perustiedot" xr:uid="{4DBFF79A-2417-4FA2-8DF8-5A388CEE28D9}"/>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15EF5-32A6-4741-9D76-6B36909BA5A1}">
  <sheetPr codeName="Taul7"/>
  <dimension ref="A1:Z43"/>
  <sheetViews>
    <sheetView showGridLines="0" zoomScaleNormal="100" workbookViewId="0">
      <selection activeCell="R3" sqref="R3:T3"/>
    </sheetView>
  </sheetViews>
  <sheetFormatPr defaultColWidth="9.23046875" defaultRowHeight="10" x14ac:dyDescent="0.2"/>
  <cols>
    <col min="1" max="1" width="2.765625" style="401" customWidth="1"/>
    <col min="2" max="2" width="2.69140625" style="401" customWidth="1"/>
    <col min="3" max="3" width="8.84375" style="401" customWidth="1"/>
    <col min="4" max="4" width="11" style="405" customWidth="1"/>
    <col min="5" max="5" width="2.765625" style="401" customWidth="1"/>
    <col min="6" max="6" width="11" style="404" customWidth="1"/>
    <col min="7" max="7" width="2.765625" style="401" customWidth="1"/>
    <col min="8" max="8" width="11" style="404" customWidth="1"/>
    <col min="9" max="9" width="2.765625" style="401" customWidth="1"/>
    <col min="10" max="10" width="8.3046875" style="404" customWidth="1"/>
    <col min="11" max="11" width="2.765625" style="401" customWidth="1"/>
    <col min="12" max="12" width="8.3046875" style="404" customWidth="1"/>
    <col min="13" max="14" width="2.765625" style="401" customWidth="1"/>
    <col min="15" max="15" width="8.3046875" style="401" customWidth="1"/>
    <col min="16" max="16" width="3.84375" style="401" customWidth="1"/>
    <col min="17" max="16384" width="9.23046875" style="401"/>
  </cols>
  <sheetData>
    <row r="1" spans="1:26" ht="16" customHeight="1" x14ac:dyDescent="0.2">
      <c r="A1" s="406" t="s">
        <v>200</v>
      </c>
      <c r="B1" s="406"/>
      <c r="C1" s="406"/>
      <c r="E1" s="403"/>
      <c r="F1" s="402"/>
      <c r="G1" s="403"/>
      <c r="H1" s="402"/>
      <c r="I1" s="403"/>
      <c r="J1" s="402"/>
      <c r="K1" s="403"/>
      <c r="L1" s="402"/>
      <c r="M1" s="403"/>
      <c r="N1" s="403"/>
      <c r="O1" s="403"/>
    </row>
    <row r="2" spans="1:26" ht="62.5" customHeight="1" x14ac:dyDescent="0.35">
      <c r="B2" s="639" t="s">
        <v>353</v>
      </c>
      <c r="C2" s="639"/>
      <c r="D2" s="639"/>
      <c r="E2" s="639"/>
      <c r="F2" s="639"/>
      <c r="G2" s="639"/>
      <c r="H2" s="639"/>
      <c r="I2" s="639"/>
      <c r="J2" s="639"/>
      <c r="K2" s="639"/>
      <c r="L2" s="639"/>
      <c r="M2" s="639"/>
      <c r="N2" s="639"/>
      <c r="O2" s="639"/>
      <c r="P2" s="639"/>
      <c r="Q2" s="412"/>
      <c r="U2" s="407"/>
      <c r="V2" s="407"/>
      <c r="W2" s="407"/>
      <c r="X2" s="407"/>
      <c r="Y2" s="407"/>
      <c r="Z2" s="407"/>
    </row>
    <row r="3" spans="1:26" ht="15.5" x14ac:dyDescent="0.35">
      <c r="B3" s="426"/>
      <c r="C3" s="421"/>
      <c r="D3" s="640"/>
      <c r="E3" s="640"/>
      <c r="F3" s="640"/>
      <c r="G3" s="640"/>
      <c r="H3" s="640"/>
      <c r="I3" s="640"/>
      <c r="J3" s="640"/>
      <c r="K3" s="640"/>
      <c r="L3" s="640"/>
      <c r="M3" s="640"/>
      <c r="N3" s="437"/>
      <c r="O3" s="429"/>
      <c r="P3" s="422"/>
      <c r="Q3" s="413"/>
      <c r="R3" s="568" t="s">
        <v>72</v>
      </c>
      <c r="S3" s="569"/>
      <c r="T3" s="570"/>
      <c r="U3" s="428"/>
      <c r="V3" s="428"/>
      <c r="W3" s="428"/>
      <c r="X3" s="428"/>
      <c r="Y3" s="428"/>
      <c r="Z3" s="428"/>
    </row>
    <row r="4" spans="1:26" ht="15.5" x14ac:dyDescent="0.35">
      <c r="B4" s="408"/>
      <c r="C4" s="409"/>
      <c r="D4" s="411" t="s">
        <v>197</v>
      </c>
      <c r="E4" s="411"/>
      <c r="F4" s="411"/>
      <c r="G4" s="411"/>
      <c r="H4" s="411"/>
      <c r="I4" s="411"/>
      <c r="J4" s="411"/>
      <c r="K4" s="411"/>
      <c r="L4" s="411"/>
      <c r="M4" s="411"/>
      <c r="N4" s="411"/>
      <c r="O4" s="425"/>
      <c r="P4" s="410"/>
      <c r="Q4" s="413"/>
      <c r="R4" s="413"/>
      <c r="S4" s="413"/>
      <c r="T4" s="413"/>
      <c r="U4" s="428"/>
      <c r="V4" s="428"/>
      <c r="W4" s="428"/>
      <c r="X4" s="428"/>
      <c r="Y4" s="428"/>
      <c r="Z4" s="428"/>
    </row>
    <row r="5" spans="1:26" ht="15.5" x14ac:dyDescent="0.35">
      <c r="B5" s="408"/>
      <c r="C5" s="409"/>
      <c r="D5" s="425"/>
      <c r="E5" s="430"/>
      <c r="F5" s="431"/>
      <c r="G5" s="430"/>
      <c r="H5" s="431"/>
      <c r="I5" s="430"/>
      <c r="J5" s="446"/>
      <c r="K5" s="431"/>
      <c r="L5" s="431"/>
      <c r="M5" s="430"/>
      <c r="N5" s="430"/>
      <c r="O5" s="430"/>
      <c r="P5" s="410"/>
      <c r="Q5" s="413"/>
      <c r="R5" s="428"/>
      <c r="S5" s="428"/>
      <c r="T5" s="428"/>
      <c r="U5" s="428"/>
      <c r="V5" s="428"/>
      <c r="W5" s="428"/>
      <c r="X5" s="428"/>
      <c r="Y5" s="428"/>
      <c r="Z5" s="428"/>
    </row>
    <row r="6" spans="1:26" ht="15.5" x14ac:dyDescent="0.35">
      <c r="B6" s="408"/>
      <c r="C6" s="414" t="s">
        <v>431</v>
      </c>
      <c r="D6" s="432"/>
      <c r="E6" s="409"/>
      <c r="F6" s="433"/>
      <c r="G6" s="409"/>
      <c r="H6" s="433"/>
      <c r="I6" s="409"/>
      <c r="J6" s="433"/>
      <c r="K6" s="433"/>
      <c r="L6" s="433"/>
      <c r="M6" s="409"/>
      <c r="N6" s="409"/>
      <c r="O6" s="440"/>
      <c r="P6" s="410"/>
      <c r="Q6" s="413"/>
      <c r="R6" s="428"/>
      <c r="S6" s="428"/>
      <c r="T6" s="428"/>
      <c r="U6" s="428"/>
      <c r="V6" s="428"/>
      <c r="W6" s="428"/>
      <c r="X6" s="428"/>
      <c r="Y6" s="428"/>
      <c r="Z6" s="428"/>
    </row>
    <row r="7" spans="1:26" ht="15.5" x14ac:dyDescent="0.35">
      <c r="B7" s="408"/>
      <c r="C7" s="409"/>
      <c r="D7" s="414"/>
      <c r="E7" s="409"/>
      <c r="F7" s="433"/>
      <c r="G7" s="409"/>
      <c r="H7" s="433"/>
      <c r="I7" s="409"/>
      <c r="J7" s="433"/>
      <c r="K7" s="433"/>
      <c r="L7" s="433"/>
      <c r="M7" s="409"/>
      <c r="N7" s="409"/>
      <c r="O7" s="434"/>
      <c r="P7" s="410"/>
      <c r="Q7" s="413"/>
      <c r="R7" s="428"/>
      <c r="S7" s="428"/>
      <c r="T7" s="428"/>
      <c r="U7" s="428"/>
      <c r="V7" s="428"/>
      <c r="W7" s="428"/>
      <c r="X7" s="428"/>
      <c r="Y7" s="428"/>
      <c r="Z7" s="428"/>
    </row>
    <row r="8" spans="1:26" ht="15.5" x14ac:dyDescent="0.35">
      <c r="B8" s="408"/>
      <c r="C8" s="409"/>
      <c r="D8" s="425"/>
      <c r="E8" s="430"/>
      <c r="F8" s="431"/>
      <c r="G8" s="430"/>
      <c r="H8" s="431"/>
      <c r="I8" s="430"/>
      <c r="J8" s="431"/>
      <c r="K8" s="431"/>
      <c r="L8" s="431"/>
      <c r="M8" s="430"/>
      <c r="N8" s="430"/>
      <c r="O8" s="430"/>
      <c r="P8" s="410"/>
      <c r="Q8" s="413"/>
      <c r="R8" s="407"/>
      <c r="S8" s="407"/>
      <c r="T8" s="407"/>
      <c r="U8" s="407"/>
      <c r="V8" s="407"/>
      <c r="W8" s="407"/>
      <c r="X8" s="407"/>
      <c r="Y8" s="407"/>
      <c r="Z8" s="407"/>
    </row>
    <row r="9" spans="1:26" ht="15.5" x14ac:dyDescent="0.35">
      <c r="B9" s="408"/>
      <c r="C9" s="414" t="s">
        <v>430</v>
      </c>
      <c r="D9" s="432"/>
      <c r="E9" s="409"/>
      <c r="F9" s="433"/>
      <c r="G9" s="409"/>
      <c r="H9" s="433"/>
      <c r="I9" s="409"/>
      <c r="J9" s="433"/>
      <c r="K9" s="433"/>
      <c r="L9" s="433"/>
      <c r="M9" s="409"/>
      <c r="N9" s="409"/>
      <c r="O9" s="440"/>
      <c r="P9" s="410"/>
      <c r="Q9" s="413"/>
      <c r="R9" s="407"/>
      <c r="S9" s="407"/>
      <c r="T9" s="407"/>
      <c r="U9" s="407"/>
      <c r="V9" s="407"/>
      <c r="W9" s="407"/>
      <c r="X9" s="407"/>
      <c r="Y9" s="407"/>
      <c r="Z9" s="407"/>
    </row>
    <row r="10" spans="1:26" ht="15.5" x14ac:dyDescent="0.35">
      <c r="B10" s="408"/>
      <c r="C10" s="409"/>
      <c r="D10" s="414"/>
      <c r="E10" s="409"/>
      <c r="F10" s="433"/>
      <c r="G10" s="409"/>
      <c r="H10" s="433"/>
      <c r="I10" s="409"/>
      <c r="J10" s="433"/>
      <c r="K10" s="433"/>
      <c r="L10" s="433"/>
      <c r="M10" s="409"/>
      <c r="N10" s="409"/>
      <c r="O10" s="434"/>
      <c r="P10" s="410"/>
      <c r="Q10" s="413"/>
      <c r="R10" s="407"/>
      <c r="S10" s="407"/>
      <c r="T10" s="407"/>
      <c r="U10" s="407"/>
      <c r="V10" s="407"/>
      <c r="W10" s="407"/>
      <c r="X10" s="407"/>
      <c r="Y10" s="407"/>
      <c r="Z10" s="407"/>
    </row>
    <row r="11" spans="1:26" ht="15.5" x14ac:dyDescent="0.35">
      <c r="B11" s="408"/>
      <c r="C11" s="409"/>
      <c r="D11" s="425"/>
      <c r="E11" s="430"/>
      <c r="F11" s="431"/>
      <c r="G11" s="430"/>
      <c r="H11" s="431"/>
      <c r="I11" s="430"/>
      <c r="J11" s="431"/>
      <c r="K11" s="431"/>
      <c r="L11" s="431"/>
      <c r="M11" s="430"/>
      <c r="N11" s="430"/>
      <c r="O11" s="430"/>
      <c r="P11" s="410"/>
      <c r="Q11" s="413"/>
      <c r="R11" s="407"/>
      <c r="S11" s="407"/>
      <c r="T11" s="407"/>
      <c r="U11" s="407"/>
      <c r="V11" s="407"/>
      <c r="W11" s="407"/>
      <c r="X11" s="407"/>
      <c r="Y11" s="407"/>
      <c r="Z11" s="407"/>
    </row>
    <row r="12" spans="1:26" ht="15.5" x14ac:dyDescent="0.35">
      <c r="B12" s="408"/>
      <c r="C12" s="414" t="s">
        <v>495</v>
      </c>
      <c r="D12" s="432"/>
      <c r="E12" s="409"/>
      <c r="F12" s="433"/>
      <c r="G12" s="409"/>
      <c r="H12" s="433"/>
      <c r="I12" s="409"/>
      <c r="J12" s="433"/>
      <c r="K12" s="433"/>
      <c r="L12" s="433"/>
      <c r="M12" s="409"/>
      <c r="N12" s="409"/>
      <c r="O12" s="440"/>
      <c r="P12" s="410"/>
      <c r="Q12" s="413"/>
      <c r="R12" s="407"/>
      <c r="S12" s="407"/>
      <c r="T12" s="407"/>
      <c r="U12" s="407"/>
      <c r="V12" s="407"/>
      <c r="W12" s="407"/>
      <c r="X12" s="407"/>
      <c r="Y12" s="407"/>
      <c r="Z12" s="407"/>
    </row>
    <row r="13" spans="1:26" ht="15.5" x14ac:dyDescent="0.35">
      <c r="B13" s="408"/>
      <c r="C13" s="409" t="s">
        <v>496</v>
      </c>
      <c r="D13" s="414"/>
      <c r="E13" s="409"/>
      <c r="F13" s="433"/>
      <c r="G13" s="409"/>
      <c r="H13" s="433"/>
      <c r="I13" s="409"/>
      <c r="J13" s="433"/>
      <c r="K13" s="433"/>
      <c r="L13" s="433"/>
      <c r="M13" s="409"/>
      <c r="N13" s="409"/>
      <c r="O13" s="434"/>
      <c r="P13" s="410"/>
      <c r="Q13" s="413"/>
      <c r="R13" s="407"/>
      <c r="S13" s="407"/>
      <c r="T13" s="407"/>
      <c r="U13" s="407"/>
      <c r="V13" s="407"/>
      <c r="W13" s="407"/>
      <c r="X13" s="407"/>
      <c r="Y13" s="407"/>
      <c r="Z13" s="407"/>
    </row>
    <row r="14" spans="1:26" ht="15.5" x14ac:dyDescent="0.35">
      <c r="B14" s="408"/>
      <c r="C14" s="409"/>
      <c r="D14" s="425"/>
      <c r="E14" s="430"/>
      <c r="F14" s="431"/>
      <c r="G14" s="430"/>
      <c r="H14" s="431"/>
      <c r="I14" s="430"/>
      <c r="J14" s="431"/>
      <c r="K14" s="431"/>
      <c r="L14" s="431"/>
      <c r="M14" s="430"/>
      <c r="N14" s="430"/>
      <c r="O14" s="430"/>
      <c r="P14" s="410"/>
      <c r="Q14" s="413"/>
      <c r="R14" s="407"/>
      <c r="S14" s="407"/>
      <c r="T14" s="407"/>
      <c r="U14" s="407"/>
      <c r="V14" s="407"/>
      <c r="W14" s="407"/>
      <c r="X14" s="407"/>
      <c r="Y14" s="407"/>
      <c r="Z14" s="407"/>
    </row>
    <row r="15" spans="1:26" ht="15.5" x14ac:dyDescent="0.35">
      <c r="B15" s="408"/>
      <c r="C15" s="414" t="s">
        <v>429</v>
      </c>
      <c r="D15" s="432"/>
      <c r="E15" s="409"/>
      <c r="F15" s="433"/>
      <c r="G15" s="409"/>
      <c r="H15" s="433"/>
      <c r="I15" s="409"/>
      <c r="J15" s="433"/>
      <c r="K15" s="433"/>
      <c r="L15" s="433"/>
      <c r="M15" s="409"/>
      <c r="N15" s="409"/>
      <c r="O15" s="440"/>
      <c r="P15" s="410"/>
      <c r="Q15" s="413"/>
      <c r="R15" s="407"/>
      <c r="S15" s="407"/>
      <c r="T15" s="407"/>
      <c r="U15" s="407"/>
      <c r="V15" s="407"/>
      <c r="W15" s="407"/>
      <c r="X15" s="407"/>
      <c r="Y15" s="407"/>
      <c r="Z15" s="407"/>
    </row>
    <row r="16" spans="1:26" ht="15.5" x14ac:dyDescent="0.35">
      <c r="B16" s="408"/>
      <c r="C16" s="409"/>
      <c r="D16" s="414"/>
      <c r="E16" s="409"/>
      <c r="F16" s="433"/>
      <c r="G16" s="409"/>
      <c r="H16" s="433"/>
      <c r="I16" s="409"/>
      <c r="J16" s="433"/>
      <c r="K16" s="433"/>
      <c r="L16" s="433"/>
      <c r="M16" s="409"/>
      <c r="N16" s="409"/>
      <c r="O16" s="434"/>
      <c r="P16" s="410"/>
      <c r="Q16" s="413"/>
      <c r="R16" s="407"/>
      <c r="S16" s="407"/>
      <c r="T16" s="407"/>
      <c r="U16" s="407"/>
      <c r="V16" s="407"/>
      <c r="W16" s="407"/>
      <c r="X16" s="407"/>
      <c r="Y16" s="407"/>
      <c r="Z16" s="407"/>
    </row>
    <row r="17" spans="2:26" ht="15.5" x14ac:dyDescent="0.35">
      <c r="B17" s="408"/>
      <c r="C17" s="409"/>
      <c r="D17" s="414"/>
      <c r="E17" s="409"/>
      <c r="F17" s="433"/>
      <c r="G17" s="409"/>
      <c r="H17" s="433"/>
      <c r="I17" s="409"/>
      <c r="J17" s="433"/>
      <c r="K17" s="409"/>
      <c r="L17" s="433"/>
      <c r="M17" s="409"/>
      <c r="N17" s="409"/>
      <c r="O17" s="415"/>
      <c r="P17" s="410"/>
      <c r="Q17" s="407"/>
      <c r="R17" s="407"/>
      <c r="S17" s="407"/>
      <c r="T17" s="407"/>
      <c r="U17" s="407"/>
      <c r="V17" s="407"/>
      <c r="W17" s="407"/>
      <c r="X17" s="407"/>
      <c r="Y17" s="407"/>
      <c r="Z17" s="407"/>
    </row>
    <row r="18" spans="2:26" ht="15.5" x14ac:dyDescent="0.35">
      <c r="B18" s="408"/>
      <c r="C18" s="618" t="s">
        <v>428</v>
      </c>
      <c r="D18" s="618"/>
      <c r="E18" s="618"/>
      <c r="F18" s="618"/>
      <c r="G18" s="618"/>
      <c r="H18" s="618"/>
      <c r="I18" s="618"/>
      <c r="J18" s="618"/>
      <c r="K18" s="618"/>
      <c r="L18" s="618"/>
      <c r="M18" s="618"/>
      <c r="N18" s="436"/>
      <c r="O18" s="443"/>
      <c r="P18" s="410"/>
      <c r="Q18" s="407"/>
      <c r="R18" s="407"/>
      <c r="S18" s="407"/>
      <c r="T18" s="407"/>
      <c r="U18" s="407"/>
      <c r="V18" s="407"/>
      <c r="W18" s="407"/>
      <c r="X18" s="407"/>
      <c r="Y18" s="407"/>
      <c r="Z18" s="407"/>
    </row>
    <row r="19" spans="2:26" ht="15.5" x14ac:dyDescent="0.35">
      <c r="B19" s="408"/>
      <c r="C19" s="618"/>
      <c r="D19" s="618"/>
      <c r="E19" s="618"/>
      <c r="F19" s="618"/>
      <c r="G19" s="618"/>
      <c r="H19" s="618"/>
      <c r="I19" s="618"/>
      <c r="J19" s="618"/>
      <c r="K19" s="618"/>
      <c r="L19" s="618"/>
      <c r="M19" s="618"/>
      <c r="N19" s="436"/>
      <c r="O19" s="415"/>
      <c r="P19" s="410"/>
      <c r="Q19" s="407"/>
      <c r="R19" s="407"/>
      <c r="S19" s="407"/>
      <c r="T19" s="407"/>
      <c r="U19" s="407"/>
      <c r="V19" s="407"/>
      <c r="W19" s="407"/>
      <c r="X19" s="407"/>
      <c r="Y19" s="407"/>
      <c r="Z19" s="407"/>
    </row>
    <row r="20" spans="2:26" ht="15.5" x14ac:dyDescent="0.35">
      <c r="B20" s="408"/>
      <c r="C20" s="618"/>
      <c r="D20" s="618"/>
      <c r="E20" s="618"/>
      <c r="F20" s="618"/>
      <c r="G20" s="618"/>
      <c r="H20" s="618"/>
      <c r="I20" s="618"/>
      <c r="J20" s="618"/>
      <c r="K20" s="618"/>
      <c r="L20" s="618"/>
      <c r="M20" s="618"/>
      <c r="N20" s="409"/>
      <c r="O20" s="415"/>
      <c r="P20" s="410"/>
      <c r="Q20" s="407"/>
      <c r="R20" s="407"/>
      <c r="S20" s="407"/>
      <c r="T20" s="407"/>
      <c r="U20" s="407"/>
      <c r="V20" s="407"/>
      <c r="W20" s="407"/>
      <c r="X20" s="407"/>
      <c r="Y20" s="407"/>
      <c r="Z20" s="407"/>
    </row>
    <row r="21" spans="2:26" ht="15.5" x14ac:dyDescent="0.35">
      <c r="B21" s="408"/>
      <c r="C21" s="416"/>
      <c r="D21" s="416"/>
      <c r="E21" s="416"/>
      <c r="F21" s="416"/>
      <c r="G21" s="416"/>
      <c r="H21" s="416"/>
      <c r="I21" s="416"/>
      <c r="J21" s="416"/>
      <c r="K21" s="416"/>
      <c r="L21" s="416"/>
      <c r="M21" s="416"/>
      <c r="N21" s="409"/>
      <c r="O21" s="415"/>
      <c r="P21" s="410"/>
      <c r="Q21" s="407"/>
      <c r="R21" s="407"/>
      <c r="S21" s="407"/>
      <c r="T21" s="407"/>
      <c r="U21" s="407"/>
      <c r="V21" s="407"/>
      <c r="W21" s="407"/>
      <c r="X21" s="407"/>
      <c r="Y21" s="407"/>
      <c r="Z21" s="407"/>
    </row>
    <row r="22" spans="2:26" ht="15.5" x14ac:dyDescent="0.35">
      <c r="B22" s="408"/>
      <c r="C22" s="409"/>
      <c r="D22" s="414"/>
      <c r="E22" s="409"/>
      <c r="F22" s="433"/>
      <c r="G22" s="409"/>
      <c r="H22" s="433"/>
      <c r="I22" s="409"/>
      <c r="J22" s="433"/>
      <c r="K22" s="409"/>
      <c r="L22" s="433"/>
      <c r="M22" s="409"/>
      <c r="N22" s="409"/>
      <c r="O22" s="415"/>
      <c r="P22" s="410"/>
      <c r="Q22" s="407"/>
      <c r="R22" s="407"/>
      <c r="S22" s="407"/>
      <c r="T22" s="407"/>
      <c r="U22" s="407"/>
      <c r="V22" s="407"/>
      <c r="W22" s="407"/>
      <c r="X22" s="407"/>
      <c r="Y22" s="407"/>
      <c r="Z22" s="407"/>
    </row>
    <row r="23" spans="2:26" ht="15.5" x14ac:dyDescent="0.35">
      <c r="B23" s="408"/>
      <c r="C23" s="618" t="s">
        <v>427</v>
      </c>
      <c r="D23" s="618"/>
      <c r="E23" s="618"/>
      <c r="F23" s="618"/>
      <c r="G23" s="618"/>
      <c r="H23" s="618"/>
      <c r="I23" s="618"/>
      <c r="J23" s="618"/>
      <c r="K23" s="618"/>
      <c r="L23" s="618"/>
      <c r="M23" s="618"/>
      <c r="N23" s="436"/>
      <c r="O23" s="443"/>
      <c r="P23" s="410"/>
      <c r="Q23" s="407"/>
      <c r="R23" s="407"/>
      <c r="S23" s="407"/>
      <c r="T23" s="407"/>
      <c r="U23" s="407"/>
      <c r="V23" s="407"/>
      <c r="W23" s="407"/>
      <c r="X23" s="407"/>
      <c r="Y23" s="407"/>
      <c r="Z23" s="407"/>
    </row>
    <row r="24" spans="2:26" ht="15.5" x14ac:dyDescent="0.35">
      <c r="B24" s="408"/>
      <c r="C24" s="618"/>
      <c r="D24" s="618"/>
      <c r="E24" s="618"/>
      <c r="F24" s="618"/>
      <c r="G24" s="618"/>
      <c r="H24" s="618"/>
      <c r="I24" s="618"/>
      <c r="J24" s="618"/>
      <c r="K24" s="618"/>
      <c r="L24" s="618"/>
      <c r="M24" s="618"/>
      <c r="N24" s="436"/>
      <c r="O24" s="415"/>
      <c r="P24" s="410"/>
      <c r="Q24" s="407"/>
      <c r="R24" s="407"/>
      <c r="S24" s="407"/>
      <c r="T24" s="407"/>
      <c r="U24" s="407"/>
      <c r="V24" s="407"/>
      <c r="W24" s="407"/>
      <c r="X24" s="407"/>
      <c r="Y24" s="407"/>
      <c r="Z24" s="407"/>
    </row>
    <row r="25" spans="2:26" ht="15.5" x14ac:dyDescent="0.35">
      <c r="B25" s="408"/>
      <c r="C25" s="618"/>
      <c r="D25" s="618"/>
      <c r="E25" s="618"/>
      <c r="F25" s="618"/>
      <c r="G25" s="618"/>
      <c r="H25" s="618"/>
      <c r="I25" s="618"/>
      <c r="J25" s="618"/>
      <c r="K25" s="618"/>
      <c r="L25" s="618"/>
      <c r="M25" s="618"/>
      <c r="N25" s="409"/>
      <c r="O25" s="415"/>
      <c r="P25" s="410"/>
      <c r="Q25" s="407"/>
      <c r="R25" s="407"/>
      <c r="S25" s="407"/>
      <c r="T25" s="407"/>
      <c r="U25" s="407"/>
      <c r="V25" s="407"/>
      <c r="W25" s="407"/>
      <c r="X25" s="407"/>
      <c r="Y25" s="407"/>
      <c r="Z25" s="407"/>
    </row>
    <row r="26" spans="2:26" ht="15.5" x14ac:dyDescent="0.35">
      <c r="B26" s="408"/>
      <c r="C26" s="618"/>
      <c r="D26" s="618"/>
      <c r="E26" s="618"/>
      <c r="F26" s="618"/>
      <c r="G26" s="618"/>
      <c r="H26" s="618"/>
      <c r="I26" s="618"/>
      <c r="J26" s="618"/>
      <c r="K26" s="618"/>
      <c r="L26" s="618"/>
      <c r="M26" s="618"/>
      <c r="N26" s="409"/>
      <c r="O26" s="415"/>
      <c r="P26" s="410"/>
      <c r="Q26" s="407"/>
      <c r="R26" s="407"/>
      <c r="S26" s="407"/>
      <c r="T26" s="407"/>
      <c r="U26" s="407"/>
      <c r="V26" s="407"/>
      <c r="W26" s="407"/>
      <c r="X26" s="407"/>
      <c r="Y26" s="407"/>
      <c r="Z26" s="407"/>
    </row>
    <row r="27" spans="2:26" ht="15.5" x14ac:dyDescent="0.35">
      <c r="B27" s="408"/>
      <c r="C27" s="416"/>
      <c r="D27" s="416"/>
      <c r="E27" s="416"/>
      <c r="F27" s="416"/>
      <c r="G27" s="416"/>
      <c r="H27" s="416"/>
      <c r="I27" s="416"/>
      <c r="J27" s="416"/>
      <c r="K27" s="416"/>
      <c r="L27" s="416"/>
      <c r="M27" s="416"/>
      <c r="N27" s="409"/>
      <c r="O27" s="415"/>
      <c r="P27" s="410"/>
      <c r="Q27" s="407"/>
      <c r="R27" s="407"/>
      <c r="S27" s="407"/>
      <c r="T27" s="407"/>
      <c r="U27" s="407"/>
      <c r="V27" s="407"/>
      <c r="W27" s="407"/>
      <c r="X27" s="407"/>
      <c r="Y27" s="407"/>
      <c r="Z27" s="407"/>
    </row>
    <row r="28" spans="2:26" ht="15.5" x14ac:dyDescent="0.35">
      <c r="B28" s="408"/>
      <c r="C28" s="416"/>
      <c r="D28" s="416"/>
      <c r="E28" s="416"/>
      <c r="F28" s="416"/>
      <c r="G28" s="416"/>
      <c r="H28" s="416"/>
      <c r="I28" s="416"/>
      <c r="J28" s="416"/>
      <c r="K28" s="416"/>
      <c r="L28" s="416"/>
      <c r="M28" s="416"/>
      <c r="N28" s="409"/>
      <c r="O28" s="415"/>
      <c r="P28" s="410"/>
      <c r="Q28" s="407"/>
      <c r="R28" s="407"/>
      <c r="S28" s="407"/>
      <c r="T28" s="407"/>
      <c r="U28" s="407"/>
      <c r="V28" s="407"/>
      <c r="W28" s="407"/>
      <c r="X28" s="407"/>
      <c r="Y28" s="407"/>
      <c r="Z28" s="407"/>
    </row>
    <row r="29" spans="2:26" ht="15.5" x14ac:dyDescent="0.35">
      <c r="B29" s="408"/>
      <c r="C29" s="409" t="s">
        <v>426</v>
      </c>
      <c r="D29" s="414"/>
      <c r="E29" s="409"/>
      <c r="F29" s="433"/>
      <c r="G29" s="409"/>
      <c r="H29" s="433"/>
      <c r="I29" s="409"/>
      <c r="J29" s="433"/>
      <c r="K29" s="409"/>
      <c r="L29" s="433"/>
      <c r="M29" s="409"/>
      <c r="N29" s="409"/>
      <c r="O29" s="443"/>
      <c r="P29" s="410"/>
    </row>
    <row r="30" spans="2:26" ht="15.5" x14ac:dyDescent="0.35">
      <c r="B30" s="408"/>
      <c r="C30" s="438"/>
      <c r="D30" s="438"/>
      <c r="E30" s="438"/>
      <c r="F30" s="438"/>
      <c r="G30" s="438"/>
      <c r="H30" s="438"/>
      <c r="I30" s="438"/>
      <c r="J30" s="438"/>
      <c r="K30" s="438"/>
      <c r="L30" s="438"/>
      <c r="M30" s="438"/>
      <c r="N30" s="438"/>
      <c r="O30" s="415"/>
      <c r="P30" s="410"/>
    </row>
    <row r="31" spans="2:26" ht="15.5" x14ac:dyDescent="0.35">
      <c r="B31" s="408"/>
      <c r="C31" s="438"/>
      <c r="D31" s="438"/>
      <c r="E31" s="438"/>
      <c r="F31" s="438"/>
      <c r="G31" s="438"/>
      <c r="H31" s="438"/>
      <c r="I31" s="438"/>
      <c r="J31" s="438"/>
      <c r="K31" s="438"/>
      <c r="L31" s="438"/>
      <c r="M31" s="438"/>
      <c r="N31" s="438"/>
      <c r="O31" s="415"/>
      <c r="P31" s="410"/>
    </row>
    <row r="32" spans="2:26" ht="15.5" x14ac:dyDescent="0.35">
      <c r="B32" s="408"/>
      <c r="C32" s="637" t="s">
        <v>425</v>
      </c>
      <c r="D32" s="637"/>
      <c r="E32" s="637"/>
      <c r="F32" s="637"/>
      <c r="G32" s="637"/>
      <c r="H32" s="637"/>
      <c r="I32" s="637"/>
      <c r="J32" s="637"/>
      <c r="K32" s="637"/>
      <c r="L32" s="637"/>
      <c r="M32" s="438"/>
      <c r="N32" s="438"/>
      <c r="O32" s="443"/>
      <c r="P32" s="410"/>
    </row>
    <row r="33" spans="2:24" ht="15.5" x14ac:dyDescent="0.35">
      <c r="B33" s="408"/>
      <c r="C33" s="637"/>
      <c r="D33" s="637"/>
      <c r="E33" s="637"/>
      <c r="F33" s="637"/>
      <c r="G33" s="637"/>
      <c r="H33" s="637"/>
      <c r="I33" s="637"/>
      <c r="J33" s="637"/>
      <c r="K33" s="637"/>
      <c r="L33" s="637"/>
      <c r="M33" s="438"/>
      <c r="N33" s="438"/>
      <c r="O33" s="409"/>
      <c r="P33" s="410"/>
    </row>
    <row r="34" spans="2:24" ht="15.5" x14ac:dyDescent="0.35">
      <c r="B34" s="408"/>
      <c r="C34" s="637"/>
      <c r="D34" s="637"/>
      <c r="E34" s="637"/>
      <c r="F34" s="637"/>
      <c r="G34" s="637"/>
      <c r="H34" s="637"/>
      <c r="I34" s="637"/>
      <c r="J34" s="637"/>
      <c r="K34" s="637"/>
      <c r="L34" s="637"/>
      <c r="M34" s="438"/>
      <c r="N34" s="438"/>
      <c r="O34" s="409"/>
      <c r="P34" s="410"/>
    </row>
    <row r="35" spans="2:24" ht="48" customHeight="1" x14ac:dyDescent="0.2">
      <c r="B35" s="435"/>
      <c r="C35" s="452"/>
      <c r="D35" s="454"/>
      <c r="E35" s="452"/>
      <c r="F35" s="455"/>
      <c r="G35" s="452"/>
      <c r="H35" s="455"/>
      <c r="I35" s="452"/>
      <c r="J35" s="455"/>
      <c r="K35" s="452"/>
      <c r="L35" s="455"/>
      <c r="M35" s="452"/>
      <c r="N35" s="452"/>
      <c r="O35" s="452"/>
      <c r="P35" s="453"/>
    </row>
    <row r="36" spans="2:24" ht="15.5" x14ac:dyDescent="0.2">
      <c r="B36" s="435"/>
      <c r="C36" s="448" t="s">
        <v>299</v>
      </c>
      <c r="D36" s="449"/>
      <c r="E36" s="450"/>
      <c r="F36" s="451"/>
      <c r="G36" s="450"/>
      <c r="H36" s="451"/>
      <c r="I36" s="450"/>
      <c r="J36" s="451"/>
      <c r="K36" s="450"/>
      <c r="L36" s="451"/>
      <c r="M36" s="452"/>
      <c r="N36" s="452"/>
      <c r="O36" s="452"/>
      <c r="P36" s="453"/>
    </row>
    <row r="37" spans="2:24" ht="15.5" x14ac:dyDescent="0.35">
      <c r="B37" s="435"/>
      <c r="C37" s="456" t="s">
        <v>300</v>
      </c>
      <c r="D37" s="449"/>
      <c r="E37" s="450"/>
      <c r="F37" s="451"/>
      <c r="G37" s="450"/>
      <c r="H37" s="451"/>
      <c r="I37" s="450"/>
      <c r="J37" s="451"/>
      <c r="K37" s="450"/>
      <c r="L37" s="419" t="str">
        <f>"500 merkkiä 
("&amp;TEXT(LEN(C38),"0")&amp;" käytetty)"</f>
        <v>500 merkkiä 
(0 käytetty)</v>
      </c>
      <c r="M37" s="452"/>
      <c r="N37" s="452"/>
      <c r="O37" s="452"/>
      <c r="P37" s="453"/>
    </row>
    <row r="38" spans="2:24" s="417" customFormat="1" ht="15.5" x14ac:dyDescent="0.35">
      <c r="B38" s="418"/>
      <c r="C38" s="634"/>
      <c r="D38" s="635"/>
      <c r="E38" s="635"/>
      <c r="F38" s="635"/>
      <c r="G38" s="635"/>
      <c r="H38" s="635"/>
      <c r="I38" s="635"/>
      <c r="J38" s="635"/>
      <c r="K38" s="635"/>
      <c r="L38" s="635"/>
      <c r="M38" s="636"/>
      <c r="N38" s="452"/>
      <c r="O38" s="452"/>
      <c r="P38" s="453"/>
      <c r="Q38" s="401"/>
      <c r="R38" s="401"/>
      <c r="S38" s="401"/>
      <c r="T38" s="420"/>
    </row>
    <row r="39" spans="2:24" x14ac:dyDescent="0.2">
      <c r="B39" s="435"/>
      <c r="C39" s="450"/>
      <c r="D39" s="449"/>
      <c r="E39" s="450"/>
      <c r="F39" s="451"/>
      <c r="G39" s="450"/>
      <c r="H39" s="451"/>
      <c r="I39" s="450"/>
      <c r="J39" s="451"/>
      <c r="K39" s="450"/>
      <c r="L39" s="451"/>
      <c r="M39" s="452"/>
      <c r="N39" s="452"/>
      <c r="O39" s="452"/>
      <c r="P39" s="453"/>
    </row>
    <row r="40" spans="2:24" ht="15.5" x14ac:dyDescent="0.35">
      <c r="B40" s="408"/>
      <c r="C40" s="438"/>
      <c r="D40" s="438"/>
      <c r="E40" s="438"/>
      <c r="F40" s="438"/>
      <c r="G40" s="438"/>
      <c r="H40" s="438"/>
      <c r="I40" s="438"/>
      <c r="J40" s="438"/>
      <c r="K40" s="438"/>
      <c r="L40" s="438"/>
      <c r="M40" s="438"/>
      <c r="N40" s="438"/>
      <c r="O40" s="409"/>
      <c r="P40" s="410"/>
    </row>
    <row r="41" spans="2:24" ht="15.5" x14ac:dyDescent="0.35">
      <c r="B41" s="408"/>
      <c r="C41" s="637" t="s">
        <v>209</v>
      </c>
      <c r="D41" s="637"/>
      <c r="E41" s="637"/>
      <c r="F41" s="637"/>
      <c r="G41" s="637"/>
      <c r="H41" s="637"/>
      <c r="I41" s="637"/>
      <c r="J41" s="637"/>
      <c r="K41" s="637"/>
      <c r="L41" s="637"/>
      <c r="M41" s="637"/>
      <c r="N41" s="438"/>
      <c r="O41" s="409"/>
      <c r="P41" s="410"/>
      <c r="R41" s="565" t="s">
        <v>210</v>
      </c>
      <c r="S41" s="565"/>
      <c r="T41" s="565"/>
      <c r="U41" s="565"/>
      <c r="V41" s="565"/>
      <c r="W41" s="565"/>
      <c r="X41" s="565"/>
    </row>
    <row r="42" spans="2:24" ht="15.5" x14ac:dyDescent="0.35">
      <c r="B42" s="427"/>
      <c r="C42" s="638"/>
      <c r="D42" s="638"/>
      <c r="E42" s="638"/>
      <c r="F42" s="638"/>
      <c r="G42" s="638"/>
      <c r="H42" s="638"/>
      <c r="I42" s="638"/>
      <c r="J42" s="638"/>
      <c r="K42" s="638"/>
      <c r="L42" s="638"/>
      <c r="M42" s="638"/>
      <c r="N42" s="439"/>
      <c r="O42" s="423"/>
      <c r="P42" s="424"/>
      <c r="R42" s="565"/>
      <c r="S42" s="565"/>
      <c r="T42" s="565"/>
      <c r="U42" s="565"/>
      <c r="V42" s="565"/>
      <c r="W42" s="565"/>
      <c r="X42" s="565"/>
    </row>
    <row r="43" spans="2:24" ht="48" customHeight="1" x14ac:dyDescent="0.2">
      <c r="H43" s="401"/>
      <c r="J43" s="401"/>
      <c r="L43" s="401"/>
    </row>
  </sheetData>
  <sheetProtection sheet="1" selectLockedCells="1"/>
  <mergeCells count="9">
    <mergeCell ref="C38:M38"/>
    <mergeCell ref="C41:M42"/>
    <mergeCell ref="R41:X42"/>
    <mergeCell ref="B2:P2"/>
    <mergeCell ref="D3:M3"/>
    <mergeCell ref="R3:T3"/>
    <mergeCell ref="C18:M20"/>
    <mergeCell ref="C23:M26"/>
    <mergeCell ref="C32:L34"/>
  </mergeCells>
  <hyperlinks>
    <hyperlink ref="R3:T3" location="'Aloita tästä'!A1" display="PALAA TÄSTÄ KANSISIVULLE" xr:uid="{277DC5BF-CB37-4D0E-BDC9-D992332D8294}"/>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nchor moveWithCells="1">
                  <from>
                    <xdr:col>9</xdr:col>
                    <xdr:colOff>88900</xdr:colOff>
                    <xdr:row>40</xdr:row>
                    <xdr:rowOff>12700</xdr:rowOff>
                  </from>
                  <to>
                    <xdr:col>9</xdr:col>
                    <xdr:colOff>393700</xdr:colOff>
                    <xdr:row>41</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83FFB-1B62-47D3-BE36-5ABCD160F452}">
  <sheetPr codeName="Taul8"/>
  <dimension ref="A1:Z51"/>
  <sheetViews>
    <sheetView showGridLines="0" zoomScaleNormal="100" workbookViewId="0">
      <selection activeCell="R3" sqref="R3:T3"/>
    </sheetView>
  </sheetViews>
  <sheetFormatPr defaultColWidth="9.23046875" defaultRowHeight="10" x14ac:dyDescent="0.2"/>
  <cols>
    <col min="1" max="1" width="2.765625" style="401" customWidth="1"/>
    <col min="2" max="2" width="2.69140625" style="401" customWidth="1"/>
    <col min="3" max="3" width="8.84375" style="401" customWidth="1"/>
    <col min="4" max="4" width="11" style="405" customWidth="1"/>
    <col min="5" max="5" width="2.765625" style="401" customWidth="1"/>
    <col min="6" max="6" width="11" style="404" customWidth="1"/>
    <col min="7" max="7" width="2.765625" style="401" customWidth="1"/>
    <col min="8" max="8" width="11" style="404" customWidth="1"/>
    <col min="9" max="9" width="2.765625" style="401" customWidth="1"/>
    <col min="10" max="10" width="8.3046875" style="404" customWidth="1"/>
    <col min="11" max="11" width="2.765625" style="401" customWidth="1"/>
    <col min="12" max="12" width="8.3046875" style="404" customWidth="1"/>
    <col min="13" max="14" width="2.765625" style="401" customWidth="1"/>
    <col min="15" max="15" width="8.3046875" style="445" customWidth="1"/>
    <col min="16" max="16" width="3.84375" style="401" customWidth="1"/>
    <col min="17" max="16384" width="9.23046875" style="401"/>
  </cols>
  <sheetData>
    <row r="1" spans="1:26" ht="16" customHeight="1" x14ac:dyDescent="0.2">
      <c r="A1" s="406" t="s">
        <v>432</v>
      </c>
      <c r="B1" s="406"/>
      <c r="C1" s="406"/>
      <c r="E1" s="403"/>
      <c r="F1" s="402"/>
      <c r="G1" s="403"/>
      <c r="H1" s="402"/>
      <c r="I1" s="403"/>
      <c r="J1" s="402"/>
      <c r="K1" s="403"/>
      <c r="L1" s="402"/>
      <c r="M1" s="403"/>
      <c r="N1" s="403"/>
      <c r="O1" s="441"/>
    </row>
    <row r="2" spans="1:26" ht="62.5" customHeight="1" x14ac:dyDescent="0.35">
      <c r="B2" s="639" t="s">
        <v>353</v>
      </c>
      <c r="C2" s="639"/>
      <c r="D2" s="639"/>
      <c r="E2" s="639"/>
      <c r="F2" s="639"/>
      <c r="G2" s="639"/>
      <c r="H2" s="639"/>
      <c r="I2" s="639"/>
      <c r="J2" s="639"/>
      <c r="K2" s="639"/>
      <c r="L2" s="639"/>
      <c r="M2" s="639"/>
      <c r="N2" s="639"/>
      <c r="O2" s="639"/>
      <c r="P2" s="639"/>
      <c r="Q2" s="412"/>
      <c r="U2" s="407"/>
      <c r="V2" s="407"/>
      <c r="W2" s="407"/>
      <c r="X2" s="407"/>
      <c r="Y2" s="407"/>
      <c r="Z2" s="407"/>
    </row>
    <row r="3" spans="1:26" ht="16" customHeight="1" x14ac:dyDescent="0.35">
      <c r="B3" s="426"/>
      <c r="C3" s="421"/>
      <c r="D3" s="640"/>
      <c r="E3" s="640"/>
      <c r="F3" s="640"/>
      <c r="G3" s="640"/>
      <c r="H3" s="640"/>
      <c r="I3" s="640"/>
      <c r="J3" s="640"/>
      <c r="K3" s="640"/>
      <c r="L3" s="640"/>
      <c r="M3" s="640"/>
      <c r="N3" s="437"/>
      <c r="O3" s="442"/>
      <c r="P3" s="422"/>
      <c r="Q3" s="413"/>
      <c r="R3" s="568" t="s">
        <v>72</v>
      </c>
      <c r="S3" s="569"/>
      <c r="T3" s="570"/>
      <c r="U3" s="428"/>
      <c r="V3" s="428"/>
      <c r="W3" s="428"/>
      <c r="X3" s="428"/>
      <c r="Y3" s="428"/>
      <c r="Z3" s="428"/>
    </row>
    <row r="4" spans="1:26" ht="16" customHeight="1" x14ac:dyDescent="0.35">
      <c r="B4" s="408"/>
      <c r="C4" s="409"/>
      <c r="D4" s="411" t="s">
        <v>198</v>
      </c>
      <c r="E4" s="411"/>
      <c r="F4" s="411"/>
      <c r="G4" s="411"/>
      <c r="H4" s="411"/>
      <c r="I4" s="411"/>
      <c r="J4" s="411"/>
      <c r="K4" s="411"/>
      <c r="L4" s="411"/>
      <c r="M4" s="411"/>
      <c r="N4" s="411"/>
      <c r="O4" s="430"/>
      <c r="P4" s="410"/>
      <c r="Q4" s="413"/>
      <c r="R4" s="413"/>
      <c r="S4" s="413"/>
      <c r="T4" s="413"/>
      <c r="U4" s="428"/>
      <c r="V4" s="428"/>
      <c r="W4" s="428"/>
      <c r="X4" s="428"/>
      <c r="Y4" s="428"/>
      <c r="Z4" s="428"/>
    </row>
    <row r="5" spans="1:26" ht="16" customHeight="1" x14ac:dyDescent="0.35">
      <c r="B5" s="408"/>
      <c r="C5" s="409"/>
      <c r="D5" s="425"/>
      <c r="E5" s="430"/>
      <c r="F5" s="431"/>
      <c r="G5" s="430"/>
      <c r="H5" s="431"/>
      <c r="I5" s="430"/>
      <c r="J5" s="431"/>
      <c r="K5" s="431"/>
      <c r="L5" s="431"/>
      <c r="M5" s="430"/>
      <c r="N5" s="430"/>
      <c r="O5" s="430"/>
      <c r="P5" s="410"/>
      <c r="Q5" s="413"/>
      <c r="R5" s="428"/>
      <c r="S5" s="428"/>
      <c r="T5" s="428"/>
      <c r="U5" s="428"/>
      <c r="V5" s="428"/>
      <c r="W5" s="428"/>
      <c r="X5" s="428"/>
      <c r="Y5" s="428"/>
      <c r="Z5" s="428"/>
    </row>
    <row r="6" spans="1:26" ht="16" customHeight="1" x14ac:dyDescent="0.35">
      <c r="B6" s="408"/>
      <c r="C6" s="414" t="s">
        <v>433</v>
      </c>
      <c r="D6" s="432"/>
      <c r="E6" s="409"/>
      <c r="F6" s="433"/>
      <c r="G6" s="409"/>
      <c r="H6" s="433"/>
      <c r="I6" s="409"/>
      <c r="J6" s="433"/>
      <c r="K6" s="433"/>
      <c r="L6" s="433"/>
      <c r="M6" s="409"/>
      <c r="N6" s="409"/>
      <c r="O6" s="440"/>
      <c r="P6" s="410"/>
      <c r="Q6" s="413"/>
      <c r="R6" s="428"/>
      <c r="S6" s="428"/>
      <c r="T6" s="428"/>
      <c r="U6" s="428"/>
      <c r="V6" s="428"/>
      <c r="W6" s="428"/>
      <c r="X6" s="428"/>
      <c r="Y6" s="428"/>
      <c r="Z6" s="428"/>
    </row>
    <row r="7" spans="1:26" ht="16" customHeight="1" x14ac:dyDescent="0.35">
      <c r="B7" s="408"/>
      <c r="C7" s="409"/>
      <c r="D7" s="414"/>
      <c r="E7" s="409"/>
      <c r="F7" s="433"/>
      <c r="G7" s="409"/>
      <c r="H7" s="433"/>
      <c r="I7" s="409"/>
      <c r="J7" s="433"/>
      <c r="K7" s="433"/>
      <c r="L7" s="433"/>
      <c r="M7" s="409"/>
      <c r="N7" s="409"/>
      <c r="O7" s="434"/>
      <c r="P7" s="410"/>
      <c r="Q7" s="413"/>
      <c r="R7" s="428"/>
      <c r="S7" s="428"/>
      <c r="T7" s="428"/>
      <c r="U7" s="428"/>
      <c r="V7" s="428"/>
      <c r="W7" s="428"/>
      <c r="X7" s="428"/>
      <c r="Y7" s="428"/>
      <c r="Z7" s="428"/>
    </row>
    <row r="8" spans="1:26" ht="16" customHeight="1" x14ac:dyDescent="0.35">
      <c r="B8" s="408"/>
      <c r="C8" s="409"/>
      <c r="D8" s="425"/>
      <c r="E8" s="430"/>
      <c r="F8" s="431"/>
      <c r="G8" s="430"/>
      <c r="H8" s="431"/>
      <c r="I8" s="430"/>
      <c r="J8" s="431"/>
      <c r="K8" s="431"/>
      <c r="L8" s="431"/>
      <c r="M8" s="430"/>
      <c r="N8" s="430"/>
      <c r="O8" s="430"/>
      <c r="P8" s="410"/>
      <c r="Q8" s="413"/>
      <c r="R8" s="407"/>
      <c r="S8" s="407"/>
      <c r="T8" s="407"/>
      <c r="U8" s="407"/>
      <c r="V8" s="407"/>
      <c r="W8" s="407"/>
      <c r="X8" s="407"/>
      <c r="Y8" s="407"/>
      <c r="Z8" s="407"/>
    </row>
    <row r="9" spans="1:26" ht="16" customHeight="1" x14ac:dyDescent="0.35">
      <c r="B9" s="408"/>
      <c r="C9" s="414" t="s">
        <v>434</v>
      </c>
      <c r="D9" s="432"/>
      <c r="E9" s="409"/>
      <c r="F9" s="433"/>
      <c r="G9" s="409"/>
      <c r="H9" s="433"/>
      <c r="I9" s="409"/>
      <c r="J9" s="433"/>
      <c r="K9" s="433"/>
      <c r="L9" s="433"/>
      <c r="M9" s="409"/>
      <c r="N9" s="409"/>
      <c r="O9" s="440"/>
      <c r="P9" s="410"/>
      <c r="Q9" s="413"/>
      <c r="R9" s="407"/>
      <c r="S9" s="407"/>
      <c r="T9" s="407"/>
      <c r="U9" s="407"/>
      <c r="V9" s="407"/>
      <c r="W9" s="407"/>
      <c r="X9" s="407"/>
      <c r="Y9" s="407"/>
      <c r="Z9" s="407"/>
    </row>
    <row r="10" spans="1:26" ht="16" customHeight="1" x14ac:dyDescent="0.35">
      <c r="B10" s="408"/>
      <c r="C10" s="409"/>
      <c r="D10" s="414"/>
      <c r="E10" s="409"/>
      <c r="F10" s="433"/>
      <c r="G10" s="409"/>
      <c r="H10" s="433"/>
      <c r="I10" s="409"/>
      <c r="J10" s="433"/>
      <c r="K10" s="433"/>
      <c r="L10" s="433"/>
      <c r="M10" s="409"/>
      <c r="N10" s="409"/>
      <c r="O10" s="434"/>
      <c r="P10" s="410"/>
      <c r="Q10" s="413"/>
      <c r="R10" s="407"/>
      <c r="S10" s="407"/>
      <c r="T10" s="407"/>
      <c r="U10" s="407"/>
      <c r="V10" s="407"/>
      <c r="W10" s="407"/>
      <c r="X10" s="407"/>
      <c r="Y10" s="407"/>
      <c r="Z10" s="407"/>
    </row>
    <row r="11" spans="1:26" ht="16" customHeight="1" x14ac:dyDescent="0.35">
      <c r="B11" s="408"/>
      <c r="C11" s="409"/>
      <c r="D11" s="425"/>
      <c r="E11" s="430"/>
      <c r="F11" s="431"/>
      <c r="G11" s="430"/>
      <c r="H11" s="431"/>
      <c r="I11" s="430"/>
      <c r="J11" s="431"/>
      <c r="K11" s="431"/>
      <c r="L11" s="431"/>
      <c r="M11" s="430"/>
      <c r="N11" s="430"/>
      <c r="O11" s="430"/>
      <c r="P11" s="410"/>
      <c r="Q11" s="413"/>
      <c r="R11" s="407"/>
      <c r="S11" s="407"/>
      <c r="T11" s="407"/>
      <c r="U11" s="407"/>
      <c r="V11" s="407"/>
      <c r="W11" s="407"/>
      <c r="X11" s="407"/>
      <c r="Y11" s="407"/>
      <c r="Z11" s="407"/>
    </row>
    <row r="12" spans="1:26" ht="16" customHeight="1" x14ac:dyDescent="0.35">
      <c r="B12" s="408"/>
      <c r="C12" s="414" t="s">
        <v>435</v>
      </c>
      <c r="D12" s="432"/>
      <c r="E12" s="409"/>
      <c r="F12" s="433"/>
      <c r="G12" s="409"/>
      <c r="H12" s="433"/>
      <c r="I12" s="409"/>
      <c r="J12" s="433"/>
      <c r="K12" s="433"/>
      <c r="L12" s="433"/>
      <c r="M12" s="409"/>
      <c r="N12" s="409"/>
      <c r="O12" s="440"/>
      <c r="P12" s="410"/>
      <c r="Q12" s="413"/>
      <c r="R12" s="407"/>
      <c r="S12" s="407"/>
      <c r="T12" s="407"/>
      <c r="U12" s="407"/>
      <c r="V12" s="407"/>
      <c r="W12" s="407"/>
      <c r="X12" s="407"/>
      <c r="Y12" s="407"/>
      <c r="Z12" s="407"/>
    </row>
    <row r="13" spans="1:26" ht="16" customHeight="1" x14ac:dyDescent="0.35">
      <c r="B13" s="408"/>
      <c r="C13" s="409"/>
      <c r="D13" s="414"/>
      <c r="E13" s="409"/>
      <c r="F13" s="433"/>
      <c r="G13" s="409"/>
      <c r="H13" s="433"/>
      <c r="I13" s="409"/>
      <c r="J13" s="433"/>
      <c r="K13" s="433"/>
      <c r="L13" s="433"/>
      <c r="M13" s="409"/>
      <c r="N13" s="409"/>
      <c r="O13" s="434"/>
      <c r="P13" s="410"/>
      <c r="Q13" s="413"/>
      <c r="R13" s="407"/>
      <c r="S13" s="407"/>
      <c r="T13" s="407"/>
      <c r="U13" s="407"/>
      <c r="V13" s="407"/>
      <c r="W13" s="407"/>
      <c r="X13" s="407"/>
      <c r="Y13" s="407"/>
      <c r="Z13" s="407"/>
    </row>
    <row r="14" spans="1:26" ht="16" customHeight="1" x14ac:dyDescent="0.35">
      <c r="B14" s="408"/>
      <c r="C14" s="409"/>
      <c r="D14" s="425"/>
      <c r="E14" s="430"/>
      <c r="F14" s="431"/>
      <c r="G14" s="430"/>
      <c r="H14" s="431"/>
      <c r="I14" s="430"/>
      <c r="J14" s="431"/>
      <c r="K14" s="431"/>
      <c r="L14" s="431"/>
      <c r="M14" s="430"/>
      <c r="N14" s="430"/>
      <c r="O14" s="430"/>
      <c r="P14" s="410"/>
      <c r="Q14" s="413"/>
      <c r="R14" s="407"/>
      <c r="S14" s="407"/>
      <c r="T14" s="407"/>
      <c r="U14" s="407"/>
      <c r="V14" s="407"/>
      <c r="W14" s="407"/>
      <c r="X14" s="407"/>
      <c r="Y14" s="407"/>
      <c r="Z14" s="407"/>
    </row>
    <row r="15" spans="1:26" ht="16" customHeight="1" x14ac:dyDescent="0.35">
      <c r="B15" s="408"/>
      <c r="C15" s="414" t="s">
        <v>436</v>
      </c>
      <c r="D15" s="432"/>
      <c r="E15" s="409"/>
      <c r="F15" s="433"/>
      <c r="G15" s="409"/>
      <c r="H15" s="433"/>
      <c r="I15" s="409"/>
      <c r="J15" s="433"/>
      <c r="K15" s="433"/>
      <c r="L15" s="433"/>
      <c r="M15" s="409"/>
      <c r="N15" s="409"/>
      <c r="O15" s="440"/>
      <c r="P15" s="410"/>
      <c r="Q15" s="413"/>
      <c r="R15" s="407"/>
      <c r="S15" s="407"/>
      <c r="T15" s="407"/>
      <c r="U15" s="407"/>
      <c r="V15" s="407"/>
      <c r="W15" s="407"/>
      <c r="X15" s="407"/>
      <c r="Y15" s="407"/>
      <c r="Z15" s="407"/>
    </row>
    <row r="16" spans="1:26" ht="16" customHeight="1" x14ac:dyDescent="0.35">
      <c r="B16" s="408"/>
      <c r="C16" s="409"/>
      <c r="D16" s="414"/>
      <c r="E16" s="409"/>
      <c r="F16" s="433"/>
      <c r="G16" s="409"/>
      <c r="H16" s="433"/>
      <c r="I16" s="409"/>
      <c r="J16" s="433"/>
      <c r="K16" s="433"/>
      <c r="L16" s="433"/>
      <c r="M16" s="409"/>
      <c r="N16" s="409"/>
      <c r="O16" s="434"/>
      <c r="P16" s="410"/>
      <c r="Q16" s="413"/>
      <c r="R16" s="407"/>
      <c r="S16" s="407"/>
      <c r="T16" s="407"/>
      <c r="U16" s="407"/>
      <c r="V16" s="407"/>
      <c r="W16" s="407"/>
      <c r="X16" s="407"/>
      <c r="Y16" s="407"/>
      <c r="Z16" s="407"/>
    </row>
    <row r="17" spans="2:26" ht="16" customHeight="1" x14ac:dyDescent="0.35">
      <c r="B17" s="408"/>
      <c r="C17" s="409"/>
      <c r="D17" s="414"/>
      <c r="E17" s="409"/>
      <c r="F17" s="433"/>
      <c r="G17" s="409"/>
      <c r="H17" s="433"/>
      <c r="I17" s="409"/>
      <c r="J17" s="433"/>
      <c r="K17" s="409"/>
      <c r="L17" s="433"/>
      <c r="M17" s="409"/>
      <c r="N17" s="409"/>
      <c r="O17" s="415"/>
      <c r="P17" s="410"/>
      <c r="Q17" s="407"/>
      <c r="R17" s="407"/>
      <c r="S17" s="407"/>
      <c r="T17" s="407"/>
      <c r="U17" s="407"/>
      <c r="V17" s="407"/>
      <c r="W17" s="407"/>
      <c r="X17" s="407"/>
      <c r="Y17" s="407"/>
      <c r="Z17" s="407"/>
    </row>
    <row r="18" spans="2:26" ht="16" customHeight="1" x14ac:dyDescent="0.35">
      <c r="B18" s="408"/>
      <c r="C18" s="618" t="s">
        <v>437</v>
      </c>
      <c r="D18" s="618"/>
      <c r="E18" s="618"/>
      <c r="F18" s="618"/>
      <c r="G18" s="618"/>
      <c r="H18" s="618"/>
      <c r="I18" s="618"/>
      <c r="J18" s="618"/>
      <c r="K18" s="618"/>
      <c r="L18" s="618"/>
      <c r="M18" s="618"/>
      <c r="N18" s="436"/>
      <c r="O18" s="443"/>
      <c r="P18" s="410"/>
      <c r="Q18" s="407"/>
      <c r="R18" s="407"/>
      <c r="S18" s="407"/>
      <c r="T18" s="407"/>
      <c r="U18" s="407"/>
      <c r="V18" s="407"/>
      <c r="W18" s="407"/>
      <c r="X18" s="407"/>
      <c r="Y18" s="407"/>
      <c r="Z18" s="407"/>
    </row>
    <row r="19" spans="2:26" ht="16" customHeight="1" x14ac:dyDescent="0.35">
      <c r="B19" s="408"/>
      <c r="C19" s="416"/>
      <c r="D19" s="416"/>
      <c r="E19" s="416"/>
      <c r="F19" s="416"/>
      <c r="G19" s="416"/>
      <c r="H19" s="416"/>
      <c r="I19" s="416"/>
      <c r="J19" s="416"/>
      <c r="K19" s="416"/>
      <c r="L19" s="416"/>
      <c r="M19" s="416"/>
      <c r="N19" s="436"/>
      <c r="O19" s="434"/>
      <c r="P19" s="410"/>
      <c r="Q19" s="407"/>
      <c r="R19" s="407"/>
      <c r="S19" s="407"/>
      <c r="T19" s="407"/>
      <c r="U19" s="407"/>
      <c r="V19" s="407"/>
      <c r="W19" s="407"/>
      <c r="X19" s="407"/>
      <c r="Y19" s="407"/>
      <c r="Z19" s="407"/>
    </row>
    <row r="20" spans="2:26" ht="16" customHeight="1" x14ac:dyDescent="0.35">
      <c r="B20" s="408"/>
      <c r="C20" s="409"/>
      <c r="D20" s="414"/>
      <c r="E20" s="409"/>
      <c r="F20" s="433"/>
      <c r="G20" s="409"/>
      <c r="H20" s="433"/>
      <c r="I20" s="409"/>
      <c r="J20" s="433"/>
      <c r="K20" s="409"/>
      <c r="L20" s="433"/>
      <c r="M20" s="409"/>
      <c r="N20" s="409"/>
      <c r="O20" s="415"/>
      <c r="P20" s="410"/>
      <c r="Q20" s="407"/>
      <c r="R20" s="407"/>
      <c r="S20" s="407"/>
      <c r="T20" s="407"/>
      <c r="U20" s="407"/>
      <c r="V20" s="407"/>
      <c r="W20" s="407"/>
      <c r="X20" s="407"/>
      <c r="Y20" s="407"/>
      <c r="Z20" s="407"/>
    </row>
    <row r="21" spans="2:26" ht="16" customHeight="1" x14ac:dyDescent="0.35">
      <c r="B21" s="408"/>
      <c r="C21" s="618" t="s">
        <v>438</v>
      </c>
      <c r="D21" s="618"/>
      <c r="E21" s="618"/>
      <c r="F21" s="618"/>
      <c r="G21" s="618"/>
      <c r="H21" s="618"/>
      <c r="I21" s="618"/>
      <c r="J21" s="618"/>
      <c r="K21" s="618"/>
      <c r="L21" s="618"/>
      <c r="M21" s="618"/>
      <c r="N21" s="436"/>
      <c r="O21" s="443"/>
      <c r="P21" s="410"/>
      <c r="Q21" s="407"/>
      <c r="R21" s="407"/>
      <c r="S21" s="407"/>
      <c r="T21" s="407"/>
      <c r="U21" s="407"/>
      <c r="V21" s="407"/>
      <c r="W21" s="407"/>
      <c r="X21" s="407"/>
      <c r="Y21" s="407"/>
      <c r="Z21" s="407"/>
    </row>
    <row r="22" spans="2:26" ht="16" customHeight="1" x14ac:dyDescent="0.35">
      <c r="B22" s="408"/>
      <c r="C22" s="416"/>
      <c r="D22" s="416"/>
      <c r="E22" s="416"/>
      <c r="F22" s="416"/>
      <c r="G22" s="416"/>
      <c r="H22" s="416"/>
      <c r="I22" s="416"/>
      <c r="J22" s="416"/>
      <c r="K22" s="416"/>
      <c r="L22" s="416"/>
      <c r="M22" s="416"/>
      <c r="N22" s="436"/>
      <c r="O22" s="434"/>
      <c r="P22" s="410"/>
      <c r="Q22" s="407"/>
      <c r="R22" s="407"/>
      <c r="S22" s="407"/>
      <c r="T22" s="407"/>
      <c r="U22" s="407"/>
      <c r="V22" s="407"/>
      <c r="W22" s="407"/>
      <c r="X22" s="407"/>
      <c r="Y22" s="407"/>
      <c r="Z22" s="407"/>
    </row>
    <row r="23" spans="2:26" ht="16" customHeight="1" x14ac:dyDescent="0.35">
      <c r="B23" s="408"/>
      <c r="C23" s="416"/>
      <c r="D23" s="416"/>
      <c r="E23" s="416"/>
      <c r="F23" s="416"/>
      <c r="G23" s="416"/>
      <c r="H23" s="416"/>
      <c r="I23" s="416"/>
      <c r="J23" s="416"/>
      <c r="K23" s="416"/>
      <c r="L23" s="416"/>
      <c r="M23" s="416"/>
      <c r="N23" s="409"/>
      <c r="O23" s="415"/>
      <c r="P23" s="410"/>
      <c r="Q23" s="407"/>
      <c r="R23" s="407"/>
      <c r="S23" s="407"/>
      <c r="T23" s="407"/>
      <c r="U23" s="407"/>
      <c r="V23" s="407"/>
      <c r="W23" s="407"/>
      <c r="X23" s="407"/>
      <c r="Y23" s="407"/>
      <c r="Z23" s="407"/>
    </row>
    <row r="24" spans="2:26" ht="16" customHeight="1" x14ac:dyDescent="0.35">
      <c r="B24" s="408"/>
      <c r="C24" s="409" t="s">
        <v>439</v>
      </c>
      <c r="D24" s="414"/>
      <c r="E24" s="409"/>
      <c r="F24" s="433"/>
      <c r="G24" s="409"/>
      <c r="H24" s="433"/>
      <c r="I24" s="409"/>
      <c r="J24" s="433"/>
      <c r="K24" s="409"/>
      <c r="L24" s="433"/>
      <c r="M24" s="409"/>
      <c r="N24" s="409"/>
      <c r="O24" s="443"/>
      <c r="P24" s="410"/>
    </row>
    <row r="25" spans="2:26" ht="15" customHeight="1" x14ac:dyDescent="0.35">
      <c r="B25" s="408"/>
      <c r="C25" s="438"/>
      <c r="D25" s="438"/>
      <c r="E25" s="438"/>
      <c r="F25" s="438"/>
      <c r="G25" s="438"/>
      <c r="H25" s="438"/>
      <c r="I25" s="438"/>
      <c r="J25" s="438"/>
      <c r="K25" s="438"/>
      <c r="L25" s="438"/>
      <c r="M25" s="438"/>
      <c r="N25" s="438"/>
      <c r="O25" s="415"/>
      <c r="P25" s="410"/>
    </row>
    <row r="26" spans="2:26" ht="15.5" x14ac:dyDescent="0.35">
      <c r="B26" s="408"/>
      <c r="C26" s="438"/>
      <c r="D26" s="438"/>
      <c r="E26" s="438"/>
      <c r="F26" s="438"/>
      <c r="G26" s="438"/>
      <c r="H26" s="438"/>
      <c r="I26" s="438"/>
      <c r="J26" s="438"/>
      <c r="K26" s="438"/>
      <c r="L26" s="438"/>
      <c r="M26" s="438"/>
      <c r="N26" s="438"/>
      <c r="O26" s="415"/>
      <c r="P26" s="410"/>
    </row>
    <row r="27" spans="2:26" ht="16" customHeight="1" x14ac:dyDescent="0.35">
      <c r="B27" s="408"/>
      <c r="C27" s="637" t="s">
        <v>440</v>
      </c>
      <c r="D27" s="637"/>
      <c r="E27" s="637"/>
      <c r="F27" s="637"/>
      <c r="G27" s="637"/>
      <c r="H27" s="637"/>
      <c r="I27" s="637"/>
      <c r="J27" s="637"/>
      <c r="K27" s="637"/>
      <c r="L27" s="637"/>
      <c r="M27" s="438"/>
      <c r="N27" s="438"/>
      <c r="O27" s="443"/>
      <c r="P27" s="410"/>
    </row>
    <row r="28" spans="2:26" ht="16" customHeight="1" x14ac:dyDescent="0.35">
      <c r="B28" s="408"/>
      <c r="C28" s="637"/>
      <c r="D28" s="637"/>
      <c r="E28" s="637"/>
      <c r="F28" s="637"/>
      <c r="G28" s="637"/>
      <c r="H28" s="637"/>
      <c r="I28" s="637"/>
      <c r="J28" s="637"/>
      <c r="K28" s="637"/>
      <c r="L28" s="637"/>
      <c r="M28" s="438"/>
      <c r="N28" s="438"/>
      <c r="O28" s="438"/>
      <c r="P28" s="410"/>
    </row>
    <row r="29" spans="2:26" ht="15.5" x14ac:dyDescent="0.35">
      <c r="B29" s="408"/>
      <c r="C29" s="438"/>
      <c r="D29" s="438"/>
      <c r="E29" s="438"/>
      <c r="F29" s="438"/>
      <c r="G29" s="438"/>
      <c r="H29" s="438"/>
      <c r="I29" s="438"/>
      <c r="J29" s="438"/>
      <c r="K29" s="438"/>
      <c r="L29" s="438"/>
      <c r="M29" s="438"/>
      <c r="N29" s="438"/>
      <c r="O29" s="415"/>
      <c r="P29" s="410"/>
    </row>
    <row r="30" spans="2:26" ht="16" customHeight="1" x14ac:dyDescent="0.35">
      <c r="B30" s="408"/>
      <c r="C30" s="618" t="s">
        <v>441</v>
      </c>
      <c r="D30" s="618"/>
      <c r="E30" s="618"/>
      <c r="F30" s="618"/>
      <c r="G30" s="618"/>
      <c r="H30" s="618"/>
      <c r="I30" s="618"/>
      <c r="J30" s="618"/>
      <c r="K30" s="618"/>
      <c r="L30" s="618"/>
      <c r="M30" s="618"/>
      <c r="N30" s="436"/>
      <c r="O30" s="443"/>
      <c r="P30" s="410"/>
      <c r="Q30" s="407"/>
      <c r="R30" s="407"/>
      <c r="S30" s="407"/>
      <c r="T30" s="407"/>
      <c r="U30" s="407"/>
      <c r="V30" s="407"/>
      <c r="W30" s="407"/>
      <c r="X30" s="407"/>
      <c r="Y30" s="407"/>
      <c r="Z30" s="407"/>
    </row>
    <row r="31" spans="2:26" ht="16" customHeight="1" x14ac:dyDescent="0.35">
      <c r="B31" s="408"/>
      <c r="C31" s="416"/>
      <c r="D31" s="416"/>
      <c r="E31" s="416"/>
      <c r="F31" s="416"/>
      <c r="G31" s="416"/>
      <c r="H31" s="416"/>
      <c r="I31" s="416"/>
      <c r="J31" s="416"/>
      <c r="K31" s="416"/>
      <c r="L31" s="416"/>
      <c r="M31" s="416"/>
      <c r="N31" s="436"/>
      <c r="O31" s="434"/>
      <c r="P31" s="410"/>
      <c r="Q31" s="407"/>
      <c r="R31" s="407"/>
      <c r="S31" s="407"/>
      <c r="T31" s="407"/>
      <c r="U31" s="407"/>
      <c r="V31" s="407"/>
      <c r="W31" s="407"/>
      <c r="X31" s="407"/>
      <c r="Y31" s="407"/>
      <c r="Z31" s="407"/>
    </row>
    <row r="32" spans="2:26" ht="16" customHeight="1" x14ac:dyDescent="0.35">
      <c r="B32" s="408"/>
      <c r="C32" s="416"/>
      <c r="D32" s="416"/>
      <c r="E32" s="416"/>
      <c r="F32" s="416"/>
      <c r="G32" s="416"/>
      <c r="H32" s="416"/>
      <c r="I32" s="416"/>
      <c r="J32" s="416"/>
      <c r="K32" s="416"/>
      <c r="L32" s="416"/>
      <c r="M32" s="416"/>
      <c r="N32" s="409"/>
      <c r="O32" s="415"/>
      <c r="P32" s="410"/>
      <c r="Q32" s="407"/>
      <c r="R32" s="407"/>
      <c r="S32" s="407"/>
      <c r="T32" s="407"/>
      <c r="U32" s="407"/>
      <c r="V32" s="407"/>
      <c r="W32" s="407"/>
      <c r="X32" s="407"/>
      <c r="Y32" s="407"/>
      <c r="Z32" s="407"/>
    </row>
    <row r="33" spans="2:20" ht="16" customHeight="1" x14ac:dyDescent="0.35">
      <c r="B33" s="408"/>
      <c r="C33" s="641" t="s">
        <v>442</v>
      </c>
      <c r="D33" s="641"/>
      <c r="E33" s="641"/>
      <c r="F33" s="641"/>
      <c r="G33" s="641"/>
      <c r="H33" s="641"/>
      <c r="I33" s="641"/>
      <c r="J33" s="641"/>
      <c r="K33" s="641"/>
      <c r="L33" s="641"/>
      <c r="M33" s="641"/>
      <c r="N33" s="409"/>
      <c r="O33" s="443"/>
      <c r="P33" s="410"/>
    </row>
    <row r="34" spans="2:20" ht="15" customHeight="1" x14ac:dyDescent="0.35">
      <c r="B34" s="408"/>
      <c r="C34" s="641"/>
      <c r="D34" s="641"/>
      <c r="E34" s="641"/>
      <c r="F34" s="641"/>
      <c r="G34" s="641"/>
      <c r="H34" s="641"/>
      <c r="I34" s="641"/>
      <c r="J34" s="641"/>
      <c r="K34" s="641"/>
      <c r="L34" s="641"/>
      <c r="M34" s="641"/>
      <c r="N34" s="438"/>
      <c r="O34" s="415"/>
      <c r="P34" s="410"/>
    </row>
    <row r="35" spans="2:20" ht="15" customHeight="1" x14ac:dyDescent="0.35">
      <c r="B35" s="408"/>
      <c r="C35" s="641"/>
      <c r="D35" s="641"/>
      <c r="E35" s="641"/>
      <c r="F35" s="641"/>
      <c r="G35" s="641"/>
      <c r="H35" s="641"/>
      <c r="I35" s="641"/>
      <c r="J35" s="641"/>
      <c r="K35" s="641"/>
      <c r="L35" s="641"/>
      <c r="M35" s="641"/>
      <c r="N35" s="438"/>
      <c r="O35" s="415"/>
      <c r="P35" s="410"/>
    </row>
    <row r="36" spans="2:20" ht="15" customHeight="1" x14ac:dyDescent="0.35">
      <c r="B36" s="408"/>
      <c r="C36" s="641"/>
      <c r="D36" s="641"/>
      <c r="E36" s="641"/>
      <c r="F36" s="641"/>
      <c r="G36" s="641"/>
      <c r="H36" s="641"/>
      <c r="I36" s="641"/>
      <c r="J36" s="641"/>
      <c r="K36" s="641"/>
      <c r="L36" s="641"/>
      <c r="M36" s="641"/>
      <c r="N36" s="438"/>
      <c r="O36" s="415"/>
      <c r="P36" s="410"/>
    </row>
    <row r="37" spans="2:20" ht="15" customHeight="1" x14ac:dyDescent="0.35">
      <c r="B37" s="408"/>
      <c r="C37" s="436"/>
      <c r="D37" s="436"/>
      <c r="E37" s="436"/>
      <c r="F37" s="436"/>
      <c r="G37" s="436"/>
      <c r="H37" s="436"/>
      <c r="I37" s="436"/>
      <c r="J37" s="436"/>
      <c r="K37" s="436"/>
      <c r="L37" s="436"/>
      <c r="M37" s="436"/>
      <c r="N37" s="438"/>
      <c r="O37" s="415"/>
      <c r="P37" s="410"/>
    </row>
    <row r="38" spans="2:20" ht="15.5" x14ac:dyDescent="0.35">
      <c r="B38" s="408"/>
      <c r="C38" s="438"/>
      <c r="D38" s="438"/>
      <c r="E38" s="438"/>
      <c r="F38" s="438"/>
      <c r="G38" s="438"/>
      <c r="H38" s="438"/>
      <c r="I38" s="438"/>
      <c r="J38" s="438"/>
      <c r="K38" s="438"/>
      <c r="L38" s="438"/>
      <c r="M38" s="438"/>
      <c r="N38" s="438"/>
      <c r="O38" s="415"/>
      <c r="P38" s="410"/>
    </row>
    <row r="39" spans="2:20" ht="15.5" x14ac:dyDescent="0.35">
      <c r="B39" s="408"/>
      <c r="C39" s="637" t="s">
        <v>443</v>
      </c>
      <c r="D39" s="637"/>
      <c r="E39" s="637"/>
      <c r="F39" s="637"/>
      <c r="G39" s="637"/>
      <c r="H39" s="637"/>
      <c r="I39" s="637"/>
      <c r="J39" s="637"/>
      <c r="K39" s="637"/>
      <c r="L39" s="637"/>
      <c r="M39" s="438"/>
      <c r="N39" s="438"/>
      <c r="O39" s="443"/>
      <c r="P39" s="410"/>
    </row>
    <row r="40" spans="2:20" ht="15.5" x14ac:dyDescent="0.35">
      <c r="B40" s="408"/>
      <c r="C40" s="438"/>
      <c r="D40" s="438"/>
      <c r="E40" s="438"/>
      <c r="F40" s="438"/>
      <c r="G40" s="438"/>
      <c r="H40" s="438"/>
      <c r="I40" s="438"/>
      <c r="J40" s="438"/>
      <c r="K40" s="438"/>
      <c r="L40" s="438"/>
      <c r="M40" s="438"/>
      <c r="N40" s="438"/>
      <c r="O40" s="415"/>
      <c r="P40" s="410"/>
    </row>
    <row r="41" spans="2:20" ht="15.5" x14ac:dyDescent="0.35">
      <c r="B41" s="408"/>
      <c r="C41" s="438"/>
      <c r="D41" s="438"/>
      <c r="E41" s="438"/>
      <c r="F41" s="438"/>
      <c r="G41" s="438"/>
      <c r="H41" s="438"/>
      <c r="I41" s="438"/>
      <c r="J41" s="438"/>
      <c r="K41" s="438"/>
      <c r="L41" s="438"/>
      <c r="M41" s="438"/>
      <c r="N41" s="438"/>
      <c r="O41" s="415"/>
      <c r="P41" s="410"/>
    </row>
    <row r="42" spans="2:20" ht="16" customHeight="1" x14ac:dyDescent="0.35">
      <c r="B42" s="408"/>
      <c r="C42" s="637" t="s">
        <v>444</v>
      </c>
      <c r="D42" s="637"/>
      <c r="E42" s="637"/>
      <c r="F42" s="637"/>
      <c r="G42" s="637"/>
      <c r="H42" s="637"/>
      <c r="I42" s="637"/>
      <c r="J42" s="637"/>
      <c r="K42" s="637"/>
      <c r="L42" s="637"/>
      <c r="M42" s="438"/>
      <c r="N42" s="438"/>
      <c r="O42" s="447"/>
      <c r="P42" s="410"/>
    </row>
    <row r="43" spans="2:20" ht="15.5" x14ac:dyDescent="0.35">
      <c r="B43" s="408"/>
      <c r="C43" s="637"/>
      <c r="D43" s="637"/>
      <c r="E43" s="637"/>
      <c r="F43" s="637"/>
      <c r="G43" s="637"/>
      <c r="H43" s="637"/>
      <c r="I43" s="637"/>
      <c r="J43" s="637"/>
      <c r="K43" s="637"/>
      <c r="L43" s="637"/>
      <c r="M43" s="438"/>
      <c r="N43" s="438"/>
      <c r="O43" s="415"/>
      <c r="P43" s="410"/>
    </row>
    <row r="44" spans="2:20" ht="15.5" x14ac:dyDescent="0.35">
      <c r="B44" s="408"/>
      <c r="C44" s="438"/>
      <c r="D44" s="438"/>
      <c r="E44" s="438"/>
      <c r="F44" s="438"/>
      <c r="G44" s="438"/>
      <c r="H44" s="438"/>
      <c r="I44" s="438"/>
      <c r="J44" s="438"/>
      <c r="K44" s="438"/>
      <c r="L44" s="438"/>
      <c r="M44" s="438"/>
      <c r="N44" s="438"/>
      <c r="O44" s="415"/>
      <c r="P44" s="410"/>
    </row>
    <row r="45" spans="2:20" ht="15.5" x14ac:dyDescent="0.2">
      <c r="B45" s="435"/>
      <c r="C45" s="448" t="s">
        <v>299</v>
      </c>
      <c r="D45" s="449"/>
      <c r="E45" s="450"/>
      <c r="F45" s="451"/>
      <c r="G45" s="450"/>
      <c r="H45" s="451"/>
      <c r="I45" s="450"/>
      <c r="J45" s="451"/>
      <c r="K45" s="450"/>
      <c r="L45" s="451"/>
      <c r="M45" s="452"/>
      <c r="N45" s="452"/>
      <c r="O45" s="452"/>
      <c r="P45" s="453"/>
    </row>
    <row r="46" spans="2:20" ht="15.5" x14ac:dyDescent="0.35">
      <c r="B46" s="435"/>
      <c r="C46" s="456" t="s">
        <v>300</v>
      </c>
      <c r="D46" s="449"/>
      <c r="E46" s="450"/>
      <c r="F46" s="451"/>
      <c r="G46" s="450"/>
      <c r="H46" s="451"/>
      <c r="I46" s="450"/>
      <c r="J46" s="451"/>
      <c r="K46" s="450"/>
      <c r="L46" s="419" t="str">
        <f>"500 merkkiä 
("&amp;TEXT(LEN(C47),"0")&amp;" käytetty)"</f>
        <v>500 merkkiä 
(0 käytetty)</v>
      </c>
      <c r="M46" s="452"/>
      <c r="N46" s="452"/>
      <c r="O46" s="452"/>
      <c r="P46" s="453"/>
    </row>
    <row r="47" spans="2:20" s="417" customFormat="1" ht="107.25" customHeight="1" x14ac:dyDescent="0.35">
      <c r="B47" s="418"/>
      <c r="C47" s="634"/>
      <c r="D47" s="635"/>
      <c r="E47" s="635"/>
      <c r="F47" s="635"/>
      <c r="G47" s="635"/>
      <c r="H47" s="635"/>
      <c r="I47" s="635"/>
      <c r="J47" s="635"/>
      <c r="K47" s="635"/>
      <c r="L47" s="635"/>
      <c r="M47" s="636"/>
      <c r="N47" s="452"/>
      <c r="O47" s="452"/>
      <c r="P47" s="453"/>
      <c r="Q47" s="401"/>
      <c r="R47" s="401"/>
      <c r="S47" s="401"/>
      <c r="T47" s="420"/>
    </row>
    <row r="48" spans="2:20" s="417" customFormat="1" ht="15" customHeight="1" x14ac:dyDescent="0.35">
      <c r="B48" s="418"/>
      <c r="C48" s="457"/>
      <c r="D48" s="457"/>
      <c r="E48" s="457"/>
      <c r="F48" s="457"/>
      <c r="G48" s="457"/>
      <c r="H48" s="457"/>
      <c r="I48" s="457"/>
      <c r="J48" s="457"/>
      <c r="K48" s="457"/>
      <c r="L48" s="457"/>
      <c r="M48" s="457"/>
      <c r="N48" s="452"/>
      <c r="O48" s="452"/>
      <c r="P48" s="453"/>
      <c r="Q48" s="401"/>
      <c r="R48" s="401"/>
      <c r="S48" s="401"/>
      <c r="T48" s="420"/>
    </row>
    <row r="49" spans="2:24" ht="15.5" x14ac:dyDescent="0.35">
      <c r="B49" s="408"/>
      <c r="C49" s="637" t="s">
        <v>209</v>
      </c>
      <c r="D49" s="637"/>
      <c r="E49" s="637"/>
      <c r="F49" s="637"/>
      <c r="G49" s="637"/>
      <c r="H49" s="637"/>
      <c r="I49" s="637"/>
      <c r="J49" s="637"/>
      <c r="K49" s="637"/>
      <c r="L49" s="637"/>
      <c r="M49" s="637"/>
      <c r="N49" s="438"/>
      <c r="O49" s="415"/>
      <c r="P49" s="410"/>
      <c r="R49" s="565" t="s">
        <v>210</v>
      </c>
      <c r="S49" s="565"/>
      <c r="T49" s="565"/>
      <c r="U49" s="565"/>
      <c r="V49" s="565"/>
      <c r="W49" s="565"/>
      <c r="X49" s="565"/>
    </row>
    <row r="50" spans="2:24" ht="15.5" x14ac:dyDescent="0.35">
      <c r="B50" s="427"/>
      <c r="C50" s="638"/>
      <c r="D50" s="638"/>
      <c r="E50" s="638"/>
      <c r="F50" s="638"/>
      <c r="G50" s="638"/>
      <c r="H50" s="638"/>
      <c r="I50" s="638"/>
      <c r="J50" s="638"/>
      <c r="K50" s="638"/>
      <c r="L50" s="638"/>
      <c r="M50" s="638"/>
      <c r="N50" s="439"/>
      <c r="O50" s="444"/>
      <c r="P50" s="424"/>
      <c r="R50" s="565"/>
      <c r="S50" s="565"/>
      <c r="T50" s="565"/>
      <c r="U50" s="565"/>
      <c r="V50" s="565"/>
      <c r="W50" s="565"/>
      <c r="X50" s="565"/>
    </row>
    <row r="51" spans="2:24" x14ac:dyDescent="0.2">
      <c r="H51" s="401"/>
      <c r="J51" s="401"/>
      <c r="L51" s="401"/>
    </row>
  </sheetData>
  <sheetProtection sheet="1" selectLockedCells="1"/>
  <mergeCells count="13">
    <mergeCell ref="C27:L28"/>
    <mergeCell ref="B2:P2"/>
    <mergeCell ref="D3:M3"/>
    <mergeCell ref="R3:T3"/>
    <mergeCell ref="C18:M18"/>
    <mergeCell ref="C21:M21"/>
    <mergeCell ref="R49:X50"/>
    <mergeCell ref="C30:M30"/>
    <mergeCell ref="C33:M36"/>
    <mergeCell ref="C39:L39"/>
    <mergeCell ref="C42:L43"/>
    <mergeCell ref="C47:M47"/>
    <mergeCell ref="C49:M50"/>
  </mergeCells>
  <hyperlinks>
    <hyperlink ref="R3:T3" location="'Aloita tästä'!A1" display="PALAA TÄSTÄ KANSISIVULLE" xr:uid="{7F548708-7B47-438A-81D7-9ECB4B98EB4C}"/>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Check Box 1">
              <controlPr defaultSize="0" autoFill="0" autoLine="0" autoPict="0">
                <anchor moveWithCells="1">
                  <from>
                    <xdr:col>9</xdr:col>
                    <xdr:colOff>88900</xdr:colOff>
                    <xdr:row>48</xdr:row>
                    <xdr:rowOff>12700</xdr:rowOff>
                  </from>
                  <to>
                    <xdr:col>9</xdr:col>
                    <xdr:colOff>400050</xdr:colOff>
                    <xdr:row>49</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77955-CE0A-4122-8888-0DFF3638360E}">
  <dimension ref="A1:Z55"/>
  <sheetViews>
    <sheetView showGridLines="0" zoomScale="61" zoomScaleNormal="100" workbookViewId="0">
      <selection activeCell="R3" sqref="R3:T3"/>
    </sheetView>
  </sheetViews>
  <sheetFormatPr defaultColWidth="9.23046875" defaultRowHeight="10" x14ac:dyDescent="0.2"/>
  <cols>
    <col min="1" max="1" width="2.765625" style="401" customWidth="1"/>
    <col min="2" max="2" width="2.69140625" style="401" customWidth="1"/>
    <col min="3" max="3" width="8.84375" style="401" customWidth="1"/>
    <col min="4" max="4" width="11" style="405" customWidth="1"/>
    <col min="5" max="5" width="2.765625" style="401" customWidth="1"/>
    <col min="6" max="6" width="11" style="404" customWidth="1"/>
    <col min="7" max="7" width="2.765625" style="401" customWidth="1"/>
    <col min="8" max="8" width="11" style="404" customWidth="1"/>
    <col min="9" max="9" width="2.765625" style="401" customWidth="1"/>
    <col min="10" max="10" width="8.3046875" style="404" customWidth="1"/>
    <col min="11" max="11" width="2.765625" style="401" customWidth="1"/>
    <col min="12" max="12" width="8.3046875" style="404" customWidth="1"/>
    <col min="13" max="14" width="2.765625" style="401" customWidth="1"/>
    <col min="15" max="15" width="8.3046875" style="445" customWidth="1"/>
    <col min="16" max="16" width="3.84375" style="401" customWidth="1"/>
    <col min="17" max="16384" width="9.23046875" style="401"/>
  </cols>
  <sheetData>
    <row r="1" spans="1:26" ht="16" customHeight="1" x14ac:dyDescent="0.2">
      <c r="A1" s="406" t="s">
        <v>458</v>
      </c>
      <c r="B1" s="406"/>
      <c r="C1" s="406"/>
      <c r="E1" s="403"/>
      <c r="F1" s="402"/>
      <c r="G1" s="403"/>
      <c r="H1" s="402"/>
      <c r="I1" s="403"/>
      <c r="J1" s="402"/>
      <c r="K1" s="403"/>
      <c r="L1" s="402"/>
      <c r="M1" s="403"/>
      <c r="N1" s="403"/>
      <c r="O1" s="441"/>
    </row>
    <row r="2" spans="1:26" ht="64.900000000000006" customHeight="1" x14ac:dyDescent="0.35">
      <c r="B2" s="639" t="s">
        <v>353</v>
      </c>
      <c r="C2" s="639"/>
      <c r="D2" s="639"/>
      <c r="E2" s="639"/>
      <c r="F2" s="639"/>
      <c r="G2" s="639"/>
      <c r="H2" s="639"/>
      <c r="I2" s="639"/>
      <c r="J2" s="639"/>
      <c r="K2" s="639"/>
      <c r="L2" s="639"/>
      <c r="M2" s="639"/>
      <c r="N2" s="639"/>
      <c r="O2" s="639"/>
      <c r="P2" s="639"/>
      <c r="Q2" s="412"/>
      <c r="U2" s="407"/>
      <c r="V2" s="407"/>
      <c r="W2" s="407"/>
      <c r="X2" s="407"/>
      <c r="Y2" s="407"/>
      <c r="Z2" s="407"/>
    </row>
    <row r="3" spans="1:26" ht="16" customHeight="1" x14ac:dyDescent="0.35">
      <c r="B3" s="426"/>
      <c r="C3" s="421"/>
      <c r="D3" s="640"/>
      <c r="E3" s="640"/>
      <c r="F3" s="640"/>
      <c r="G3" s="640"/>
      <c r="H3" s="640"/>
      <c r="I3" s="640"/>
      <c r="J3" s="640"/>
      <c r="K3" s="640"/>
      <c r="L3" s="640"/>
      <c r="M3" s="640"/>
      <c r="N3" s="495"/>
      <c r="O3" s="442"/>
      <c r="P3" s="422"/>
      <c r="Q3" s="413"/>
      <c r="R3" s="568" t="s">
        <v>72</v>
      </c>
      <c r="S3" s="569"/>
      <c r="T3" s="570"/>
      <c r="U3" s="428"/>
      <c r="V3" s="428"/>
      <c r="W3" s="428"/>
      <c r="X3" s="428"/>
      <c r="Y3" s="428"/>
      <c r="Z3" s="428"/>
    </row>
    <row r="4" spans="1:26" ht="16" customHeight="1" x14ac:dyDescent="0.35">
      <c r="B4" s="408"/>
      <c r="C4" s="409"/>
      <c r="D4" s="491" t="s">
        <v>199</v>
      </c>
      <c r="E4" s="491"/>
      <c r="F4" s="491"/>
      <c r="G4" s="491"/>
      <c r="H4" s="491"/>
      <c r="I4" s="491"/>
      <c r="J4" s="491"/>
      <c r="K4" s="491"/>
      <c r="L4" s="491"/>
      <c r="M4" s="491"/>
      <c r="N4" s="491"/>
      <c r="O4" s="430"/>
      <c r="P4" s="410"/>
      <c r="Q4" s="413"/>
      <c r="R4" s="413"/>
      <c r="S4" s="413"/>
      <c r="T4" s="413"/>
      <c r="U4" s="428"/>
      <c r="V4" s="428"/>
      <c r="W4" s="428"/>
      <c r="X4" s="428"/>
      <c r="Y4" s="428"/>
      <c r="Z4" s="428"/>
    </row>
    <row r="5" spans="1:26" ht="16" customHeight="1" x14ac:dyDescent="0.35">
      <c r="B5" s="408"/>
      <c r="C5" s="409"/>
      <c r="D5" s="425"/>
      <c r="E5" s="430"/>
      <c r="F5" s="431"/>
      <c r="G5" s="430"/>
      <c r="H5" s="431"/>
      <c r="I5" s="430"/>
      <c r="J5" s="431"/>
      <c r="K5" s="431"/>
      <c r="L5" s="431"/>
      <c r="M5" s="430"/>
      <c r="N5" s="430"/>
      <c r="O5" s="430"/>
      <c r="P5" s="410"/>
      <c r="Q5" s="413"/>
      <c r="R5" s="428"/>
      <c r="S5" s="428"/>
      <c r="T5" s="428"/>
      <c r="U5" s="428"/>
      <c r="V5" s="428"/>
      <c r="W5" s="428"/>
      <c r="X5" s="428"/>
      <c r="Y5" s="428"/>
      <c r="Z5" s="428"/>
    </row>
    <row r="6" spans="1:26" ht="16" customHeight="1" x14ac:dyDescent="0.35">
      <c r="B6" s="408"/>
      <c r="C6" s="414" t="s">
        <v>457</v>
      </c>
      <c r="D6" s="432"/>
      <c r="E6" s="409"/>
      <c r="F6" s="433"/>
      <c r="G6" s="409"/>
      <c r="H6" s="433"/>
      <c r="I6" s="409"/>
      <c r="J6" s="433"/>
      <c r="K6" s="433"/>
      <c r="L6" s="433"/>
      <c r="M6" s="409"/>
      <c r="N6" s="409"/>
      <c r="O6" s="440"/>
      <c r="P6" s="410"/>
      <c r="Q6" s="413"/>
      <c r="R6" s="428"/>
      <c r="S6" s="428"/>
      <c r="T6" s="428"/>
      <c r="U6" s="428"/>
      <c r="V6" s="428"/>
      <c r="W6" s="428"/>
      <c r="X6" s="428"/>
      <c r="Y6" s="428"/>
      <c r="Z6" s="428"/>
    </row>
    <row r="7" spans="1:26" ht="16" customHeight="1" x14ac:dyDescent="0.35">
      <c r="B7" s="408"/>
      <c r="C7" s="409"/>
      <c r="D7" s="414"/>
      <c r="E7" s="409"/>
      <c r="F7" s="433"/>
      <c r="G7" s="409"/>
      <c r="H7" s="433"/>
      <c r="I7" s="409"/>
      <c r="J7" s="433"/>
      <c r="K7" s="433"/>
      <c r="L7" s="433"/>
      <c r="M7" s="409"/>
      <c r="N7" s="409"/>
      <c r="O7" s="434"/>
      <c r="P7" s="410"/>
      <c r="Q7" s="413"/>
      <c r="R7" s="428"/>
      <c r="S7" s="428"/>
      <c r="T7" s="428"/>
      <c r="U7" s="428"/>
      <c r="V7" s="428"/>
      <c r="W7" s="428"/>
      <c r="X7" s="428"/>
      <c r="Y7" s="428"/>
      <c r="Z7" s="428"/>
    </row>
    <row r="8" spans="1:26" ht="16" customHeight="1" x14ac:dyDescent="0.35">
      <c r="B8" s="408"/>
      <c r="C8" s="409"/>
      <c r="D8" s="425"/>
      <c r="E8" s="430"/>
      <c r="F8" s="431"/>
      <c r="G8" s="430"/>
      <c r="H8" s="431"/>
      <c r="I8" s="430"/>
      <c r="J8" s="431"/>
      <c r="K8" s="431"/>
      <c r="L8" s="431"/>
      <c r="M8" s="430"/>
      <c r="N8" s="430"/>
      <c r="O8" s="430"/>
      <c r="P8" s="410"/>
      <c r="Q8" s="413"/>
      <c r="R8" s="407"/>
      <c r="S8" s="407"/>
      <c r="T8" s="407"/>
      <c r="U8" s="407"/>
      <c r="V8" s="407"/>
      <c r="W8" s="407"/>
      <c r="X8" s="407"/>
      <c r="Y8" s="407"/>
      <c r="Z8" s="407"/>
    </row>
    <row r="9" spans="1:26" ht="16" customHeight="1" x14ac:dyDescent="0.35">
      <c r="B9" s="408"/>
      <c r="C9" s="414" t="s">
        <v>456</v>
      </c>
      <c r="D9" s="432"/>
      <c r="E9" s="409"/>
      <c r="F9" s="433"/>
      <c r="G9" s="409"/>
      <c r="H9" s="433"/>
      <c r="I9" s="409"/>
      <c r="J9" s="433"/>
      <c r="K9" s="433"/>
      <c r="L9" s="433"/>
      <c r="M9" s="409"/>
      <c r="N9" s="409"/>
      <c r="O9" s="440"/>
      <c r="P9" s="410"/>
      <c r="Q9" s="413"/>
      <c r="R9" s="407"/>
      <c r="S9" s="407"/>
      <c r="T9" s="407"/>
      <c r="U9" s="407"/>
      <c r="V9" s="407"/>
      <c r="W9" s="407"/>
      <c r="X9" s="407"/>
      <c r="Y9" s="407"/>
      <c r="Z9" s="407"/>
    </row>
    <row r="10" spans="1:26" ht="16" customHeight="1" x14ac:dyDescent="0.35">
      <c r="B10" s="408"/>
      <c r="C10" s="409"/>
      <c r="D10" s="414"/>
      <c r="E10" s="409"/>
      <c r="F10" s="433"/>
      <c r="G10" s="409"/>
      <c r="H10" s="433"/>
      <c r="I10" s="409"/>
      <c r="J10" s="433"/>
      <c r="K10" s="433"/>
      <c r="L10" s="433"/>
      <c r="M10" s="409"/>
      <c r="N10" s="409"/>
      <c r="O10" s="434"/>
      <c r="P10" s="410"/>
      <c r="Q10" s="413"/>
      <c r="R10" s="407"/>
      <c r="S10" s="407"/>
      <c r="T10" s="407"/>
      <c r="U10" s="407"/>
      <c r="V10" s="407"/>
      <c r="W10" s="407"/>
      <c r="X10" s="407"/>
      <c r="Y10" s="407"/>
      <c r="Z10" s="407"/>
    </row>
    <row r="11" spans="1:26" ht="16" customHeight="1" x14ac:dyDescent="0.35">
      <c r="B11" s="408"/>
      <c r="C11" s="409"/>
      <c r="D11" s="425"/>
      <c r="E11" s="430"/>
      <c r="F11" s="431"/>
      <c r="G11" s="430"/>
      <c r="H11" s="431"/>
      <c r="I11" s="430"/>
      <c r="J11" s="431"/>
      <c r="K11" s="431"/>
      <c r="L11" s="431"/>
      <c r="M11" s="430"/>
      <c r="N11" s="430"/>
      <c r="O11" s="430"/>
      <c r="P11" s="410"/>
      <c r="Q11" s="413"/>
      <c r="R11" s="407"/>
      <c r="S11" s="407"/>
      <c r="T11" s="407"/>
      <c r="U11" s="407"/>
      <c r="V11" s="407"/>
      <c r="W11" s="407"/>
      <c r="X11" s="407"/>
      <c r="Y11" s="407"/>
      <c r="Z11" s="407"/>
    </row>
    <row r="12" spans="1:26" ht="16" customHeight="1" x14ac:dyDescent="0.35">
      <c r="B12" s="408"/>
      <c r="C12" s="414" t="s">
        <v>455</v>
      </c>
      <c r="D12" s="432"/>
      <c r="E12" s="409"/>
      <c r="F12" s="433"/>
      <c r="G12" s="409"/>
      <c r="H12" s="433"/>
      <c r="I12" s="409"/>
      <c r="J12" s="433"/>
      <c r="K12" s="433"/>
      <c r="L12" s="433"/>
      <c r="M12" s="409"/>
      <c r="N12" s="409"/>
      <c r="O12" s="440"/>
      <c r="P12" s="410"/>
      <c r="Q12" s="413"/>
      <c r="R12" s="407"/>
      <c r="S12" s="407"/>
      <c r="T12" s="407"/>
      <c r="U12" s="407"/>
      <c r="V12" s="407"/>
      <c r="W12" s="407"/>
      <c r="X12" s="407"/>
      <c r="Y12" s="407"/>
      <c r="Z12" s="407"/>
    </row>
    <row r="13" spans="1:26" ht="16" customHeight="1" x14ac:dyDescent="0.35">
      <c r="B13" s="408"/>
      <c r="C13" s="409"/>
      <c r="D13" s="414"/>
      <c r="E13" s="409"/>
      <c r="F13" s="433"/>
      <c r="G13" s="409"/>
      <c r="H13" s="433"/>
      <c r="I13" s="409"/>
      <c r="J13" s="433"/>
      <c r="K13" s="433"/>
      <c r="L13" s="433"/>
      <c r="M13" s="409"/>
      <c r="N13" s="409"/>
      <c r="O13" s="434"/>
      <c r="P13" s="410"/>
      <c r="Q13" s="413"/>
      <c r="R13" s="407"/>
      <c r="S13" s="407"/>
      <c r="T13" s="407"/>
      <c r="U13" s="407"/>
      <c r="V13" s="407"/>
      <c r="W13" s="407"/>
      <c r="X13" s="407"/>
      <c r="Y13" s="407"/>
      <c r="Z13" s="407"/>
    </row>
    <row r="14" spans="1:26" ht="16" customHeight="1" x14ac:dyDescent="0.35">
      <c r="B14" s="408"/>
      <c r="C14" s="409"/>
      <c r="D14" s="425"/>
      <c r="E14" s="430"/>
      <c r="F14" s="431"/>
      <c r="G14" s="430"/>
      <c r="H14" s="431"/>
      <c r="I14" s="430"/>
      <c r="J14" s="431"/>
      <c r="K14" s="431"/>
      <c r="L14" s="431"/>
      <c r="M14" s="430"/>
      <c r="N14" s="430"/>
      <c r="O14" s="430"/>
      <c r="P14" s="410"/>
      <c r="Q14" s="413"/>
      <c r="R14" s="407"/>
      <c r="S14" s="407"/>
      <c r="T14" s="407"/>
      <c r="U14" s="407"/>
      <c r="V14" s="407"/>
      <c r="W14" s="407"/>
      <c r="X14" s="407"/>
      <c r="Y14" s="407"/>
      <c r="Z14" s="407"/>
    </row>
    <row r="15" spans="1:26" ht="16" customHeight="1" x14ac:dyDescent="0.35">
      <c r="B15" s="408"/>
      <c r="C15" s="414" t="s">
        <v>454</v>
      </c>
      <c r="D15" s="432"/>
      <c r="E15" s="409"/>
      <c r="F15" s="433"/>
      <c r="G15" s="409"/>
      <c r="H15" s="433"/>
      <c r="I15" s="409"/>
      <c r="J15" s="433"/>
      <c r="K15" s="433"/>
      <c r="L15" s="433"/>
      <c r="M15" s="409"/>
      <c r="N15" s="409"/>
      <c r="O15" s="440"/>
      <c r="P15" s="410"/>
      <c r="Q15" s="413"/>
      <c r="R15" s="407"/>
      <c r="S15" s="407"/>
      <c r="T15" s="407"/>
      <c r="U15" s="407"/>
      <c r="V15" s="407"/>
      <c r="W15" s="407"/>
      <c r="X15" s="407"/>
      <c r="Y15" s="407"/>
      <c r="Z15" s="407"/>
    </row>
    <row r="16" spans="1:26" ht="16" customHeight="1" x14ac:dyDescent="0.35">
      <c r="B16" s="408"/>
      <c r="C16" s="409"/>
      <c r="D16" s="414"/>
      <c r="E16" s="409"/>
      <c r="F16" s="433"/>
      <c r="G16" s="409"/>
      <c r="H16" s="433"/>
      <c r="I16" s="409"/>
      <c r="J16" s="433"/>
      <c r="K16" s="433"/>
      <c r="L16" s="433"/>
      <c r="M16" s="409"/>
      <c r="N16" s="409"/>
      <c r="O16" s="434"/>
      <c r="P16" s="410"/>
      <c r="Q16" s="413"/>
      <c r="R16" s="407"/>
      <c r="S16" s="407"/>
      <c r="T16" s="407"/>
      <c r="U16" s="407"/>
      <c r="V16" s="407"/>
      <c r="W16" s="407"/>
      <c r="X16" s="407"/>
      <c r="Y16" s="407"/>
      <c r="Z16" s="407"/>
    </row>
    <row r="17" spans="2:26" ht="16" customHeight="1" x14ac:dyDescent="0.35">
      <c r="B17" s="408"/>
      <c r="C17" s="409"/>
      <c r="D17" s="414"/>
      <c r="E17" s="409"/>
      <c r="F17" s="433"/>
      <c r="G17" s="409"/>
      <c r="H17" s="433"/>
      <c r="I17" s="409"/>
      <c r="J17" s="433"/>
      <c r="K17" s="409"/>
      <c r="L17" s="433"/>
      <c r="M17" s="409"/>
      <c r="N17" s="409"/>
      <c r="O17" s="415"/>
      <c r="P17" s="410"/>
      <c r="Q17" s="407"/>
      <c r="R17" s="407"/>
      <c r="S17" s="407"/>
      <c r="T17" s="407"/>
      <c r="U17" s="407"/>
      <c r="V17" s="407"/>
      <c r="W17" s="407"/>
      <c r="X17" s="407"/>
      <c r="Y17" s="407"/>
      <c r="Z17" s="407"/>
    </row>
    <row r="18" spans="2:26" ht="16" customHeight="1" x14ac:dyDescent="0.35">
      <c r="B18" s="408"/>
      <c r="C18" s="618" t="s">
        <v>453</v>
      </c>
      <c r="D18" s="618"/>
      <c r="E18" s="618"/>
      <c r="F18" s="618"/>
      <c r="G18" s="618"/>
      <c r="H18" s="618"/>
      <c r="I18" s="618"/>
      <c r="J18" s="618"/>
      <c r="K18" s="618"/>
      <c r="L18" s="618"/>
      <c r="M18" s="618"/>
      <c r="N18" s="496"/>
      <c r="O18" s="443"/>
      <c r="P18" s="410"/>
      <c r="Q18" s="407"/>
      <c r="R18" s="407"/>
      <c r="S18" s="407"/>
      <c r="T18" s="407"/>
      <c r="U18" s="407"/>
      <c r="V18" s="407"/>
      <c r="W18" s="407"/>
      <c r="X18" s="407"/>
      <c r="Y18" s="407"/>
      <c r="Z18" s="407"/>
    </row>
    <row r="19" spans="2:26" ht="16" customHeight="1" x14ac:dyDescent="0.35">
      <c r="B19" s="408"/>
      <c r="C19" s="618"/>
      <c r="D19" s="618"/>
      <c r="E19" s="618"/>
      <c r="F19" s="618"/>
      <c r="G19" s="618"/>
      <c r="H19" s="618"/>
      <c r="I19" s="618"/>
      <c r="J19" s="618"/>
      <c r="K19" s="618"/>
      <c r="L19" s="618"/>
      <c r="M19" s="618"/>
      <c r="N19" s="496"/>
      <c r="O19" s="434"/>
      <c r="P19" s="410"/>
      <c r="Q19" s="407"/>
      <c r="R19" s="407"/>
      <c r="S19" s="407"/>
      <c r="T19" s="407"/>
      <c r="U19" s="407"/>
      <c r="V19" s="407"/>
      <c r="W19" s="407"/>
      <c r="X19" s="407"/>
      <c r="Y19" s="407"/>
      <c r="Z19" s="407"/>
    </row>
    <row r="20" spans="2:26" ht="16" customHeight="1" x14ac:dyDescent="0.35">
      <c r="B20" s="408"/>
      <c r="C20" s="492"/>
      <c r="D20" s="492"/>
      <c r="E20" s="492"/>
      <c r="F20" s="492"/>
      <c r="G20" s="492"/>
      <c r="H20" s="492"/>
      <c r="I20" s="492"/>
      <c r="J20" s="492"/>
      <c r="K20" s="492"/>
      <c r="L20" s="492"/>
      <c r="M20" s="492"/>
      <c r="N20" s="496"/>
      <c r="O20" s="434"/>
      <c r="P20" s="410"/>
      <c r="Q20" s="407"/>
      <c r="R20" s="407"/>
      <c r="S20" s="407"/>
      <c r="T20" s="407"/>
      <c r="U20" s="407"/>
      <c r="V20" s="407"/>
      <c r="W20" s="407"/>
      <c r="X20" s="407"/>
      <c r="Y20" s="407"/>
      <c r="Z20" s="407"/>
    </row>
    <row r="21" spans="2:26" ht="16" customHeight="1" x14ac:dyDescent="0.35">
      <c r="B21" s="408"/>
      <c r="C21" s="409"/>
      <c r="D21" s="414"/>
      <c r="E21" s="409"/>
      <c r="F21" s="433"/>
      <c r="G21" s="409"/>
      <c r="H21" s="433"/>
      <c r="I21" s="409"/>
      <c r="J21" s="433"/>
      <c r="K21" s="409"/>
      <c r="L21" s="433"/>
      <c r="M21" s="409"/>
      <c r="N21" s="409"/>
      <c r="O21" s="415"/>
      <c r="P21" s="410"/>
      <c r="Q21" s="407"/>
      <c r="R21" s="407"/>
      <c r="S21" s="407"/>
      <c r="T21" s="407"/>
      <c r="U21" s="407"/>
      <c r="V21" s="407"/>
      <c r="W21" s="407"/>
      <c r="X21" s="407"/>
      <c r="Y21" s="407"/>
      <c r="Z21" s="407"/>
    </row>
    <row r="22" spans="2:26" ht="16" customHeight="1" x14ac:dyDescent="0.35">
      <c r="B22" s="408"/>
      <c r="C22" s="618" t="s">
        <v>452</v>
      </c>
      <c r="D22" s="618"/>
      <c r="E22" s="618"/>
      <c r="F22" s="618"/>
      <c r="G22" s="618"/>
      <c r="H22" s="618"/>
      <c r="I22" s="618"/>
      <c r="J22" s="618"/>
      <c r="K22" s="618"/>
      <c r="L22" s="618"/>
      <c r="M22" s="618"/>
      <c r="N22" s="496"/>
      <c r="O22" s="443"/>
      <c r="P22" s="410"/>
      <c r="Q22" s="407"/>
      <c r="R22" s="407"/>
      <c r="S22" s="407"/>
      <c r="T22" s="407"/>
      <c r="U22" s="407"/>
      <c r="V22" s="407"/>
      <c r="W22" s="407"/>
      <c r="X22" s="407"/>
      <c r="Y22" s="407"/>
      <c r="Z22" s="407"/>
    </row>
    <row r="23" spans="2:26" ht="16" customHeight="1" x14ac:dyDescent="0.35">
      <c r="B23" s="408"/>
      <c r="C23" s="492"/>
      <c r="D23" s="492"/>
      <c r="E23" s="492"/>
      <c r="F23" s="492"/>
      <c r="G23" s="492"/>
      <c r="H23" s="492"/>
      <c r="I23" s="492"/>
      <c r="J23" s="492"/>
      <c r="K23" s="492"/>
      <c r="L23" s="492"/>
      <c r="M23" s="492"/>
      <c r="N23" s="496"/>
      <c r="O23" s="434"/>
      <c r="P23" s="410"/>
      <c r="Q23" s="407"/>
      <c r="R23" s="407"/>
      <c r="S23" s="407"/>
      <c r="T23" s="407"/>
      <c r="U23" s="407"/>
      <c r="V23" s="407"/>
      <c r="W23" s="407"/>
      <c r="X23" s="407"/>
      <c r="Y23" s="407"/>
      <c r="Z23" s="407"/>
    </row>
    <row r="24" spans="2:26" ht="16" customHeight="1" x14ac:dyDescent="0.35">
      <c r="B24" s="408"/>
      <c r="C24" s="492"/>
      <c r="D24" s="492"/>
      <c r="E24" s="492"/>
      <c r="F24" s="492"/>
      <c r="G24" s="492"/>
      <c r="H24" s="492"/>
      <c r="I24" s="492"/>
      <c r="J24" s="492"/>
      <c r="K24" s="492"/>
      <c r="L24" s="492"/>
      <c r="M24" s="492"/>
      <c r="N24" s="409"/>
      <c r="O24" s="415"/>
      <c r="P24" s="410"/>
      <c r="Q24" s="407"/>
      <c r="R24" s="407"/>
      <c r="S24" s="407"/>
      <c r="T24" s="407"/>
      <c r="U24" s="407"/>
      <c r="V24" s="407"/>
      <c r="W24" s="407"/>
      <c r="X24" s="407"/>
      <c r="Y24" s="407"/>
      <c r="Z24" s="407"/>
    </row>
    <row r="25" spans="2:26" ht="16" customHeight="1" x14ac:dyDescent="0.35">
      <c r="B25" s="408"/>
      <c r="C25" s="409" t="s">
        <v>451</v>
      </c>
      <c r="D25" s="414"/>
      <c r="E25" s="409"/>
      <c r="F25" s="433"/>
      <c r="G25" s="409"/>
      <c r="H25" s="433"/>
      <c r="I25" s="409"/>
      <c r="J25" s="433"/>
      <c r="K25" s="409"/>
      <c r="L25" s="433"/>
      <c r="M25" s="409"/>
      <c r="N25" s="409"/>
      <c r="O25" s="443"/>
      <c r="P25" s="410"/>
    </row>
    <row r="26" spans="2:26" ht="15" customHeight="1" x14ac:dyDescent="0.35">
      <c r="B26" s="408"/>
      <c r="C26" s="493"/>
      <c r="D26" s="493"/>
      <c r="E26" s="493"/>
      <c r="F26" s="493"/>
      <c r="G26" s="493"/>
      <c r="H26" s="493"/>
      <c r="I26" s="493"/>
      <c r="J26" s="493"/>
      <c r="K26" s="493"/>
      <c r="L26" s="493"/>
      <c r="M26" s="493"/>
      <c r="N26" s="493"/>
      <c r="O26" s="415"/>
      <c r="P26" s="410"/>
    </row>
    <row r="27" spans="2:26" ht="15.5" x14ac:dyDescent="0.35">
      <c r="B27" s="408"/>
      <c r="C27" s="493"/>
      <c r="D27" s="493"/>
      <c r="E27" s="493"/>
      <c r="F27" s="493"/>
      <c r="G27" s="493"/>
      <c r="H27" s="493"/>
      <c r="I27" s="493"/>
      <c r="J27" s="493"/>
      <c r="K27" s="493"/>
      <c r="L27" s="493"/>
      <c r="M27" s="493"/>
      <c r="N27" s="493"/>
      <c r="O27" s="415"/>
      <c r="P27" s="410"/>
    </row>
    <row r="28" spans="2:26" ht="16" customHeight="1" x14ac:dyDescent="0.35">
      <c r="B28" s="408"/>
      <c r="C28" s="637" t="s">
        <v>450</v>
      </c>
      <c r="D28" s="637"/>
      <c r="E28" s="637"/>
      <c r="F28" s="637"/>
      <c r="G28" s="637"/>
      <c r="H28" s="637"/>
      <c r="I28" s="637"/>
      <c r="J28" s="637"/>
      <c r="K28" s="637"/>
      <c r="L28" s="637"/>
      <c r="M28" s="493"/>
      <c r="N28" s="493"/>
      <c r="O28" s="443"/>
      <c r="P28" s="410"/>
    </row>
    <row r="29" spans="2:26" ht="16" customHeight="1" x14ac:dyDescent="0.35">
      <c r="B29" s="408"/>
      <c r="C29" s="493"/>
      <c r="D29" s="493"/>
      <c r="E29" s="493"/>
      <c r="F29" s="493"/>
      <c r="G29" s="493"/>
      <c r="H29" s="493"/>
      <c r="I29" s="493"/>
      <c r="J29" s="493"/>
      <c r="K29" s="493"/>
      <c r="L29" s="493"/>
      <c r="M29" s="493"/>
      <c r="N29" s="493"/>
      <c r="O29" s="493"/>
      <c r="P29" s="410"/>
    </row>
    <row r="30" spans="2:26" ht="15.5" x14ac:dyDescent="0.35">
      <c r="B30" s="408"/>
      <c r="C30" s="493"/>
      <c r="D30" s="493"/>
      <c r="E30" s="493"/>
      <c r="F30" s="493"/>
      <c r="G30" s="493"/>
      <c r="H30" s="493"/>
      <c r="I30" s="493"/>
      <c r="J30" s="493"/>
      <c r="K30" s="493"/>
      <c r="L30" s="493"/>
      <c r="M30" s="493"/>
      <c r="N30" s="493"/>
      <c r="O30" s="415"/>
      <c r="P30" s="410"/>
    </row>
    <row r="31" spans="2:26" ht="16" customHeight="1" x14ac:dyDescent="0.35">
      <c r="B31" s="408"/>
      <c r="C31" s="618" t="s">
        <v>449</v>
      </c>
      <c r="D31" s="618"/>
      <c r="E31" s="618"/>
      <c r="F31" s="618"/>
      <c r="G31" s="618"/>
      <c r="H31" s="618"/>
      <c r="I31" s="618"/>
      <c r="J31" s="618"/>
      <c r="K31" s="618"/>
      <c r="L31" s="618"/>
      <c r="M31" s="618"/>
      <c r="N31" s="496"/>
      <c r="O31" s="443"/>
      <c r="P31" s="410"/>
      <c r="Q31" s="407"/>
      <c r="R31" s="407"/>
      <c r="S31" s="407"/>
      <c r="T31" s="407"/>
      <c r="U31" s="407"/>
      <c r="V31" s="407"/>
      <c r="W31" s="407"/>
      <c r="X31" s="407"/>
      <c r="Y31" s="407"/>
      <c r="Z31" s="407"/>
    </row>
    <row r="32" spans="2:26" ht="16" customHeight="1" x14ac:dyDescent="0.35">
      <c r="B32" s="408"/>
      <c r="C32" s="492"/>
      <c r="D32" s="492"/>
      <c r="E32" s="492"/>
      <c r="F32" s="492"/>
      <c r="G32" s="492"/>
      <c r="H32" s="492"/>
      <c r="I32" s="492"/>
      <c r="J32" s="492"/>
      <c r="K32" s="492"/>
      <c r="L32" s="492"/>
      <c r="M32" s="492"/>
      <c r="N32" s="496"/>
      <c r="O32" s="434"/>
      <c r="P32" s="410"/>
      <c r="Q32" s="407"/>
      <c r="R32" s="407"/>
      <c r="S32" s="407"/>
      <c r="T32" s="407"/>
      <c r="U32" s="407"/>
      <c r="V32" s="407"/>
      <c r="W32" s="407"/>
      <c r="X32" s="407"/>
      <c r="Y32" s="407"/>
      <c r="Z32" s="407"/>
    </row>
    <row r="33" spans="2:26" ht="16" customHeight="1" x14ac:dyDescent="0.35">
      <c r="B33" s="408"/>
      <c r="C33" s="492"/>
      <c r="D33" s="492"/>
      <c r="E33" s="492"/>
      <c r="F33" s="492"/>
      <c r="G33" s="492"/>
      <c r="H33" s="492"/>
      <c r="I33" s="492"/>
      <c r="J33" s="492"/>
      <c r="K33" s="492"/>
      <c r="L33" s="492"/>
      <c r="M33" s="492"/>
      <c r="N33" s="409"/>
      <c r="O33" s="415"/>
      <c r="P33" s="410"/>
      <c r="Q33" s="407"/>
      <c r="R33" s="407"/>
      <c r="S33" s="407"/>
      <c r="T33" s="407"/>
      <c r="U33" s="407"/>
      <c r="V33" s="407"/>
      <c r="W33" s="407"/>
      <c r="X33" s="407"/>
      <c r="Y33" s="407"/>
      <c r="Z33" s="407"/>
    </row>
    <row r="34" spans="2:26" ht="16" customHeight="1" x14ac:dyDescent="0.35">
      <c r="B34" s="408"/>
      <c r="C34" s="618" t="s">
        <v>448</v>
      </c>
      <c r="D34" s="618"/>
      <c r="E34" s="618"/>
      <c r="F34" s="618"/>
      <c r="G34" s="618"/>
      <c r="H34" s="618"/>
      <c r="I34" s="618"/>
      <c r="J34" s="618"/>
      <c r="K34" s="618"/>
      <c r="L34" s="618"/>
      <c r="M34" s="618"/>
      <c r="N34" s="409"/>
      <c r="O34" s="443"/>
      <c r="P34" s="410"/>
    </row>
    <row r="35" spans="2:26" ht="15" customHeight="1" x14ac:dyDescent="0.35">
      <c r="B35" s="408"/>
      <c r="C35" s="618"/>
      <c r="D35" s="618"/>
      <c r="E35" s="618"/>
      <c r="F35" s="618"/>
      <c r="G35" s="618"/>
      <c r="H35" s="618"/>
      <c r="I35" s="618"/>
      <c r="J35" s="618"/>
      <c r="K35" s="618"/>
      <c r="L35" s="618"/>
      <c r="M35" s="618"/>
      <c r="N35" s="493"/>
      <c r="O35" s="415"/>
      <c r="P35" s="410"/>
    </row>
    <row r="36" spans="2:26" ht="15" customHeight="1" x14ac:dyDescent="0.35">
      <c r="B36" s="408"/>
      <c r="C36" s="496"/>
      <c r="D36" s="496"/>
      <c r="E36" s="496"/>
      <c r="F36" s="496"/>
      <c r="G36" s="496"/>
      <c r="H36" s="496"/>
      <c r="I36" s="496"/>
      <c r="J36" s="496"/>
      <c r="K36" s="496"/>
      <c r="L36" s="496"/>
      <c r="M36" s="496"/>
      <c r="N36" s="493"/>
      <c r="O36" s="415"/>
      <c r="P36" s="410"/>
    </row>
    <row r="37" spans="2:26" ht="15.5" x14ac:dyDescent="0.35">
      <c r="B37" s="408"/>
      <c r="C37" s="493"/>
      <c r="D37" s="493"/>
      <c r="E37" s="493"/>
      <c r="F37" s="493"/>
      <c r="G37" s="493"/>
      <c r="H37" s="493"/>
      <c r="I37" s="493"/>
      <c r="J37" s="493"/>
      <c r="K37" s="493"/>
      <c r="L37" s="493"/>
      <c r="M37" s="493"/>
      <c r="N37" s="493"/>
      <c r="O37" s="415"/>
      <c r="P37" s="410"/>
    </row>
    <row r="38" spans="2:26" ht="15" customHeight="1" x14ac:dyDescent="0.35">
      <c r="B38" s="408"/>
      <c r="C38" s="637" t="s">
        <v>447</v>
      </c>
      <c r="D38" s="637"/>
      <c r="E38" s="637"/>
      <c r="F38" s="637"/>
      <c r="G38" s="637"/>
      <c r="H38" s="637"/>
      <c r="I38" s="637"/>
      <c r="J38" s="637"/>
      <c r="K38" s="637"/>
      <c r="L38" s="637"/>
      <c r="M38" s="493"/>
      <c r="N38" s="493"/>
      <c r="O38" s="443"/>
      <c r="P38" s="410"/>
    </row>
    <row r="39" spans="2:26" ht="15.5" x14ac:dyDescent="0.35">
      <c r="B39" s="408"/>
      <c r="C39" s="637"/>
      <c r="D39" s="637"/>
      <c r="E39" s="637"/>
      <c r="F39" s="637"/>
      <c r="G39" s="637"/>
      <c r="H39" s="637"/>
      <c r="I39" s="637"/>
      <c r="J39" s="637"/>
      <c r="K39" s="637"/>
      <c r="L39" s="637"/>
      <c r="M39" s="493"/>
      <c r="N39" s="493"/>
      <c r="O39" s="415"/>
      <c r="P39" s="410"/>
    </row>
    <row r="40" spans="2:26" ht="15.5" x14ac:dyDescent="0.35">
      <c r="B40" s="408"/>
      <c r="C40" s="493"/>
      <c r="D40" s="493"/>
      <c r="E40" s="493"/>
      <c r="F40" s="493"/>
      <c r="G40" s="493"/>
      <c r="H40" s="493"/>
      <c r="I40" s="493"/>
      <c r="J40" s="493"/>
      <c r="K40" s="493"/>
      <c r="L40" s="493"/>
      <c r="M40" s="493"/>
      <c r="N40" s="493"/>
      <c r="O40" s="415"/>
      <c r="P40" s="410"/>
    </row>
    <row r="41" spans="2:26" ht="15.5" x14ac:dyDescent="0.35">
      <c r="B41" s="408"/>
      <c r="C41" s="493"/>
      <c r="D41" s="493"/>
      <c r="E41" s="493"/>
      <c r="F41" s="493"/>
      <c r="G41" s="493"/>
      <c r="H41" s="493"/>
      <c r="I41" s="493"/>
      <c r="J41" s="493"/>
      <c r="K41" s="493"/>
      <c r="L41" s="493"/>
      <c r="M41" s="493"/>
      <c r="N41" s="493"/>
      <c r="O41" s="415"/>
      <c r="P41" s="410"/>
    </row>
    <row r="42" spans="2:26" ht="16" customHeight="1" x14ac:dyDescent="0.35">
      <c r="B42" s="408"/>
      <c r="C42" s="637" t="s">
        <v>446</v>
      </c>
      <c r="D42" s="637"/>
      <c r="E42" s="637"/>
      <c r="F42" s="637"/>
      <c r="G42" s="637"/>
      <c r="H42" s="637"/>
      <c r="I42" s="637"/>
      <c r="J42" s="637"/>
      <c r="K42" s="637"/>
      <c r="L42" s="637"/>
      <c r="M42" s="493"/>
      <c r="N42" s="493"/>
      <c r="O42" s="443"/>
      <c r="P42" s="410"/>
    </row>
    <row r="43" spans="2:26" ht="16" customHeight="1" x14ac:dyDescent="0.35">
      <c r="B43" s="408"/>
      <c r="C43" s="493"/>
      <c r="D43" s="493"/>
      <c r="E43" s="493"/>
      <c r="F43" s="493"/>
      <c r="G43" s="493"/>
      <c r="H43" s="493"/>
      <c r="I43" s="493"/>
      <c r="J43" s="493"/>
      <c r="K43" s="493"/>
      <c r="L43" s="493"/>
      <c r="M43" s="493"/>
      <c r="N43" s="493"/>
      <c r="O43" s="493"/>
      <c r="P43" s="410"/>
    </row>
    <row r="44" spans="2:26" ht="16" customHeight="1" x14ac:dyDescent="0.35">
      <c r="B44" s="408"/>
      <c r="C44" s="493"/>
      <c r="D44" s="493"/>
      <c r="E44" s="493"/>
      <c r="F44" s="493"/>
      <c r="G44" s="493"/>
      <c r="H44" s="493"/>
      <c r="I44" s="493"/>
      <c r="J44" s="493"/>
      <c r="K44" s="493"/>
      <c r="L44" s="493"/>
      <c r="M44" s="493"/>
      <c r="N44" s="493"/>
      <c r="O44" s="493"/>
      <c r="P44" s="410"/>
    </row>
    <row r="45" spans="2:26" ht="16" customHeight="1" x14ac:dyDescent="0.35">
      <c r="B45" s="408"/>
      <c r="C45" s="637" t="s">
        <v>445</v>
      </c>
      <c r="D45" s="637"/>
      <c r="E45" s="637"/>
      <c r="F45" s="637"/>
      <c r="G45" s="637"/>
      <c r="H45" s="637"/>
      <c r="I45" s="637"/>
      <c r="J45" s="637"/>
      <c r="K45" s="637"/>
      <c r="L45" s="637"/>
      <c r="M45" s="493"/>
      <c r="N45" s="493"/>
      <c r="O45" s="443"/>
      <c r="P45" s="410"/>
    </row>
    <row r="46" spans="2:26" ht="15.5" x14ac:dyDescent="0.35">
      <c r="B46" s="408"/>
      <c r="C46" s="637"/>
      <c r="D46" s="637"/>
      <c r="E46" s="637"/>
      <c r="F46" s="637"/>
      <c r="G46" s="637"/>
      <c r="H46" s="637"/>
      <c r="I46" s="637"/>
      <c r="J46" s="637"/>
      <c r="K46" s="637"/>
      <c r="L46" s="637"/>
      <c r="M46" s="493"/>
      <c r="N46" s="493"/>
      <c r="O46" s="415"/>
      <c r="P46" s="410"/>
    </row>
    <row r="47" spans="2:26" ht="15.5" x14ac:dyDescent="0.35">
      <c r="B47" s="408"/>
      <c r="C47" s="637"/>
      <c r="D47" s="637"/>
      <c r="E47" s="637"/>
      <c r="F47" s="637"/>
      <c r="G47" s="637"/>
      <c r="H47" s="637"/>
      <c r="I47" s="637"/>
      <c r="J47" s="637"/>
      <c r="K47" s="637"/>
      <c r="L47" s="637"/>
      <c r="M47" s="493"/>
      <c r="N47" s="493"/>
      <c r="O47" s="415"/>
      <c r="P47" s="410"/>
    </row>
    <row r="48" spans="2:26" ht="15.5" x14ac:dyDescent="0.35">
      <c r="B48" s="408"/>
      <c r="C48" s="493"/>
      <c r="D48" s="493"/>
      <c r="E48" s="493"/>
      <c r="F48" s="493"/>
      <c r="G48" s="493"/>
      <c r="H48" s="493"/>
      <c r="I48" s="493"/>
      <c r="J48" s="493"/>
      <c r="K48" s="493"/>
      <c r="L48" s="493"/>
      <c r="M48" s="493"/>
      <c r="N48" s="493"/>
      <c r="O48" s="415"/>
      <c r="P48" s="410"/>
    </row>
    <row r="49" spans="2:24" ht="15.5" x14ac:dyDescent="0.2">
      <c r="B49" s="435"/>
      <c r="C49" s="448" t="s">
        <v>299</v>
      </c>
      <c r="D49" s="449"/>
      <c r="E49" s="450"/>
      <c r="F49" s="451"/>
      <c r="G49" s="450"/>
      <c r="H49" s="451"/>
      <c r="I49" s="450"/>
      <c r="J49" s="451"/>
      <c r="K49" s="450"/>
      <c r="L49" s="451"/>
      <c r="M49" s="452"/>
      <c r="N49" s="452"/>
      <c r="O49" s="452"/>
      <c r="P49" s="453"/>
    </row>
    <row r="50" spans="2:24" ht="15.5" x14ac:dyDescent="0.35">
      <c r="B50" s="435"/>
      <c r="C50" s="456" t="s">
        <v>300</v>
      </c>
      <c r="D50" s="449"/>
      <c r="E50" s="450"/>
      <c r="F50" s="451"/>
      <c r="G50" s="450"/>
      <c r="H50" s="451"/>
      <c r="I50" s="450"/>
      <c r="J50" s="451"/>
      <c r="K50" s="450"/>
      <c r="L50" s="419" t="str">
        <f>"500 merkkiä 
("&amp;TEXT(LEN(C51),"0")&amp;" käytetty)"</f>
        <v>500 merkkiä 
(0 käytetty)</v>
      </c>
      <c r="M50" s="452"/>
      <c r="N50" s="452"/>
      <c r="O50" s="452"/>
      <c r="P50" s="453"/>
    </row>
    <row r="51" spans="2:24" s="417" customFormat="1" ht="107.25" customHeight="1" x14ac:dyDescent="0.35">
      <c r="B51" s="418"/>
      <c r="C51" s="634"/>
      <c r="D51" s="635"/>
      <c r="E51" s="635"/>
      <c r="F51" s="635"/>
      <c r="G51" s="635"/>
      <c r="H51" s="635"/>
      <c r="I51" s="635"/>
      <c r="J51" s="635"/>
      <c r="K51" s="635"/>
      <c r="L51" s="635"/>
      <c r="M51" s="636"/>
      <c r="N51" s="452"/>
      <c r="O51" s="452"/>
      <c r="P51" s="453"/>
      <c r="Q51" s="401"/>
      <c r="R51" s="401"/>
      <c r="S51" s="401"/>
      <c r="T51" s="420"/>
    </row>
    <row r="52" spans="2:24" s="417" customFormat="1" ht="15" customHeight="1" x14ac:dyDescent="0.35">
      <c r="B52" s="418"/>
      <c r="C52" s="457"/>
      <c r="D52" s="457"/>
      <c r="E52" s="457"/>
      <c r="F52" s="457"/>
      <c r="G52" s="457"/>
      <c r="H52" s="457"/>
      <c r="I52" s="457"/>
      <c r="J52" s="457"/>
      <c r="K52" s="457"/>
      <c r="L52" s="457"/>
      <c r="M52" s="457"/>
      <c r="N52" s="452"/>
      <c r="O52" s="452"/>
      <c r="P52" s="453"/>
      <c r="Q52" s="401"/>
      <c r="R52" s="401"/>
      <c r="S52" s="401"/>
      <c r="T52" s="420"/>
    </row>
    <row r="53" spans="2:24" ht="15.5" x14ac:dyDescent="0.35">
      <c r="B53" s="408"/>
      <c r="C53" s="637" t="s">
        <v>209</v>
      </c>
      <c r="D53" s="637"/>
      <c r="E53" s="637"/>
      <c r="F53" s="637"/>
      <c r="G53" s="637"/>
      <c r="H53" s="637"/>
      <c r="I53" s="637"/>
      <c r="J53" s="637"/>
      <c r="K53" s="637"/>
      <c r="L53" s="637"/>
      <c r="M53" s="637"/>
      <c r="N53" s="493"/>
      <c r="O53" s="415"/>
      <c r="P53" s="410"/>
      <c r="R53" s="565" t="s">
        <v>210</v>
      </c>
      <c r="S53" s="565"/>
      <c r="T53" s="565"/>
      <c r="U53" s="565"/>
      <c r="V53" s="565"/>
      <c r="W53" s="565"/>
      <c r="X53" s="565"/>
    </row>
    <row r="54" spans="2:24" ht="15.5" x14ac:dyDescent="0.35">
      <c r="B54" s="427"/>
      <c r="C54" s="638"/>
      <c r="D54" s="638"/>
      <c r="E54" s="638"/>
      <c r="F54" s="638"/>
      <c r="G54" s="638"/>
      <c r="H54" s="638"/>
      <c r="I54" s="638"/>
      <c r="J54" s="638"/>
      <c r="K54" s="638"/>
      <c r="L54" s="638"/>
      <c r="M54" s="638"/>
      <c r="N54" s="494"/>
      <c r="O54" s="444"/>
      <c r="P54" s="424"/>
      <c r="R54" s="565"/>
      <c r="S54" s="565"/>
      <c r="T54" s="565"/>
      <c r="U54" s="565"/>
      <c r="V54" s="565"/>
      <c r="W54" s="565"/>
      <c r="X54" s="565"/>
    </row>
    <row r="55" spans="2:24" x14ac:dyDescent="0.2">
      <c r="H55" s="401"/>
      <c r="J55" s="401"/>
      <c r="L55" s="401"/>
    </row>
  </sheetData>
  <sheetProtection sheet="1" selectLockedCells="1"/>
  <mergeCells count="14">
    <mergeCell ref="B2:P2"/>
    <mergeCell ref="D3:M3"/>
    <mergeCell ref="R3:T3"/>
    <mergeCell ref="C22:M22"/>
    <mergeCell ref="C28:L28"/>
    <mergeCell ref="C18:M19"/>
    <mergeCell ref="C31:M31"/>
    <mergeCell ref="C34:M35"/>
    <mergeCell ref="C42:L42"/>
    <mergeCell ref="C53:M54"/>
    <mergeCell ref="R53:X54"/>
    <mergeCell ref="C38:L39"/>
    <mergeCell ref="C45:L47"/>
    <mergeCell ref="C51:M51"/>
  </mergeCells>
  <hyperlinks>
    <hyperlink ref="R3:T3" location="'Aloita tästä'!A1" display="PALAA TÄSTÄ KANSISIVULLE" xr:uid="{00000000-0004-0000-0B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2209" r:id="rId4" name="Check Box 1">
              <controlPr defaultSize="0" autoFill="0" autoLine="0" autoPict="0">
                <anchor moveWithCells="1">
                  <from>
                    <xdr:col>9</xdr:col>
                    <xdr:colOff>88900</xdr:colOff>
                    <xdr:row>52</xdr:row>
                    <xdr:rowOff>12700</xdr:rowOff>
                  </from>
                  <to>
                    <xdr:col>9</xdr:col>
                    <xdr:colOff>400050</xdr:colOff>
                    <xdr:row>53</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0"/>
  <dimension ref="A1:U46"/>
  <sheetViews>
    <sheetView zoomScaleNormal="100" workbookViewId="0">
      <selection activeCell="N3" sqref="N3:P3"/>
    </sheetView>
  </sheetViews>
  <sheetFormatPr defaultColWidth="8.765625" defaultRowHeight="15.5" x14ac:dyDescent="0.35"/>
  <cols>
    <col min="1" max="1" width="6.53515625" style="378" customWidth="1"/>
    <col min="2" max="12" width="8.765625" style="378"/>
    <col min="13" max="13" width="3.53515625" style="378" customWidth="1"/>
    <col min="14" max="16384" width="8.765625" style="378"/>
  </cols>
  <sheetData>
    <row r="1" spans="1:21" x14ac:dyDescent="0.35">
      <c r="A1" s="379"/>
      <c r="B1" s="379"/>
      <c r="C1" s="379"/>
      <c r="D1" s="379"/>
      <c r="E1" s="379"/>
      <c r="F1" s="379"/>
      <c r="G1" s="379"/>
      <c r="H1" s="379"/>
      <c r="I1" s="379"/>
      <c r="J1" s="379"/>
      <c r="K1" s="379"/>
      <c r="L1" s="379"/>
      <c r="M1" s="379"/>
      <c r="N1" s="379"/>
      <c r="O1" s="379"/>
      <c r="P1" s="379"/>
      <c r="Q1" s="379"/>
      <c r="R1" s="379"/>
      <c r="S1" s="379"/>
      <c r="T1" s="379"/>
      <c r="U1" s="379"/>
    </row>
    <row r="2" spans="1:21" x14ac:dyDescent="0.35">
      <c r="A2" s="379"/>
      <c r="B2" s="379"/>
      <c r="C2" s="379"/>
      <c r="D2" s="379"/>
      <c r="E2" s="379"/>
      <c r="F2" s="379"/>
      <c r="G2" s="379"/>
      <c r="H2" s="379"/>
      <c r="I2" s="379"/>
      <c r="J2" s="379"/>
      <c r="K2" s="379"/>
      <c r="L2" s="379"/>
      <c r="M2" s="379"/>
      <c r="N2" s="379"/>
      <c r="O2" s="379"/>
      <c r="P2" s="379"/>
      <c r="Q2" s="379"/>
      <c r="R2" s="379"/>
      <c r="S2" s="379"/>
      <c r="T2" s="379"/>
      <c r="U2" s="379"/>
    </row>
    <row r="3" spans="1:21" x14ac:dyDescent="0.35">
      <c r="A3" s="379"/>
      <c r="B3" s="382"/>
      <c r="C3" s="383"/>
      <c r="D3" s="383"/>
      <c r="E3" s="383"/>
      <c r="F3" s="383"/>
      <c r="G3" s="383"/>
      <c r="H3" s="383"/>
      <c r="I3" s="383"/>
      <c r="J3" s="383"/>
      <c r="K3" s="383"/>
      <c r="L3" s="384"/>
      <c r="M3" s="379"/>
      <c r="N3" s="568" t="s">
        <v>72</v>
      </c>
      <c r="O3" s="569"/>
      <c r="P3" s="570"/>
      <c r="Q3" s="379"/>
      <c r="R3" s="379"/>
      <c r="S3" s="379"/>
      <c r="T3" s="379"/>
      <c r="U3" s="379"/>
    </row>
    <row r="4" spans="1:21" x14ac:dyDescent="0.35">
      <c r="A4" s="379"/>
      <c r="B4" s="385"/>
      <c r="C4" s="386" t="s">
        <v>326</v>
      </c>
      <c r="D4" s="387"/>
      <c r="E4" s="387"/>
      <c r="F4" s="387"/>
      <c r="G4" s="387"/>
      <c r="H4" s="387"/>
      <c r="I4" s="387"/>
      <c r="J4" s="387"/>
      <c r="K4" s="387"/>
      <c r="L4" s="388"/>
      <c r="M4" s="379"/>
      <c r="N4" s="379"/>
      <c r="O4" s="379"/>
      <c r="P4" s="379"/>
      <c r="Q4" s="379"/>
      <c r="R4" s="379"/>
      <c r="S4" s="379"/>
      <c r="T4" s="379"/>
      <c r="U4" s="379"/>
    </row>
    <row r="5" spans="1:21" x14ac:dyDescent="0.35">
      <c r="A5" s="379"/>
      <c r="B5" s="385"/>
      <c r="C5" s="387"/>
      <c r="D5" s="387"/>
      <c r="E5" s="387"/>
      <c r="F5" s="387"/>
      <c r="G5" s="387"/>
      <c r="H5" s="387"/>
      <c r="I5" s="387"/>
      <c r="J5" s="387"/>
      <c r="K5" s="387"/>
      <c r="L5" s="388"/>
      <c r="M5" s="379"/>
      <c r="N5" s="379"/>
      <c r="O5" s="379"/>
      <c r="P5" s="379"/>
      <c r="Q5" s="379"/>
      <c r="R5" s="379"/>
      <c r="S5" s="379"/>
      <c r="T5" s="379"/>
      <c r="U5" s="379"/>
    </row>
    <row r="6" spans="1:21" x14ac:dyDescent="0.35">
      <c r="A6" s="379"/>
      <c r="B6" s="385"/>
      <c r="C6" s="387"/>
      <c r="D6" s="387"/>
      <c r="E6" s="387"/>
      <c r="F6" s="387"/>
      <c r="G6" s="387"/>
      <c r="H6" s="387"/>
      <c r="I6" s="387"/>
      <c r="J6" s="387"/>
      <c r="K6" s="387"/>
      <c r="L6" s="388"/>
      <c r="M6" s="379"/>
      <c r="N6" s="379"/>
      <c r="O6" s="379"/>
      <c r="P6" s="379"/>
      <c r="Q6" s="379"/>
      <c r="R6" s="379"/>
      <c r="S6" s="379"/>
      <c r="T6" s="379"/>
      <c r="U6" s="379"/>
    </row>
    <row r="7" spans="1:21" x14ac:dyDescent="0.35">
      <c r="A7" s="379"/>
      <c r="B7" s="385"/>
      <c r="C7" s="386" t="s">
        <v>327</v>
      </c>
      <c r="D7" s="387"/>
      <c r="E7" s="387"/>
      <c r="F7" s="387"/>
      <c r="G7" s="387"/>
      <c r="H7" s="387"/>
      <c r="I7" s="387"/>
      <c r="J7" s="387"/>
      <c r="K7" s="387"/>
      <c r="L7" s="388"/>
      <c r="M7" s="647"/>
      <c r="N7" s="648"/>
      <c r="O7" s="648"/>
      <c r="P7" s="648"/>
      <c r="Q7" s="648"/>
      <c r="R7" s="648"/>
      <c r="S7" s="648"/>
      <c r="T7" s="648"/>
      <c r="U7" s="648"/>
    </row>
    <row r="8" spans="1:21" x14ac:dyDescent="0.35">
      <c r="A8" s="379"/>
      <c r="B8" s="385"/>
      <c r="C8" s="386"/>
      <c r="D8" s="387"/>
      <c r="E8" s="387"/>
      <c r="F8" s="387"/>
      <c r="G8" s="387"/>
      <c r="H8" s="387"/>
      <c r="I8" s="387"/>
      <c r="J8" s="387"/>
      <c r="K8" s="387"/>
      <c r="L8" s="388"/>
      <c r="M8" s="647"/>
      <c r="N8" s="648"/>
      <c r="O8" s="648"/>
      <c r="P8" s="648"/>
      <c r="Q8" s="648"/>
      <c r="R8" s="648"/>
      <c r="S8" s="648"/>
      <c r="T8" s="648"/>
      <c r="U8" s="648"/>
    </row>
    <row r="9" spans="1:21" ht="33" customHeight="1" x14ac:dyDescent="0.35">
      <c r="A9" s="379"/>
      <c r="B9" s="385"/>
      <c r="C9" s="387"/>
      <c r="D9" s="649" t="s">
        <v>328</v>
      </c>
      <c r="E9" s="649"/>
      <c r="F9" s="649"/>
      <c r="G9" s="649"/>
      <c r="H9" s="649"/>
      <c r="I9" s="649"/>
      <c r="J9" s="649"/>
      <c r="K9" s="649"/>
      <c r="L9" s="650"/>
      <c r="M9" s="647"/>
      <c r="N9" s="648"/>
      <c r="O9" s="648"/>
      <c r="P9" s="648"/>
      <c r="Q9" s="648"/>
      <c r="R9" s="648"/>
      <c r="S9" s="648"/>
      <c r="T9" s="648"/>
      <c r="U9" s="648"/>
    </row>
    <row r="10" spans="1:21" x14ac:dyDescent="0.35">
      <c r="A10" s="379"/>
      <c r="B10" s="385"/>
      <c r="C10" s="387"/>
      <c r="D10" s="387"/>
      <c r="E10" s="387"/>
      <c r="F10" s="387"/>
      <c r="G10" s="387"/>
      <c r="H10" s="387"/>
      <c r="I10" s="387"/>
      <c r="J10" s="387"/>
      <c r="K10" s="387"/>
      <c r="L10" s="388"/>
      <c r="M10" s="647"/>
      <c r="N10" s="648"/>
      <c r="O10" s="648"/>
      <c r="P10" s="648"/>
      <c r="Q10" s="648"/>
      <c r="R10" s="648"/>
      <c r="S10" s="648"/>
      <c r="T10" s="648"/>
      <c r="U10" s="648"/>
    </row>
    <row r="11" spans="1:21" ht="15" customHeight="1" x14ac:dyDescent="0.35">
      <c r="A11" s="379"/>
      <c r="B11" s="385"/>
      <c r="C11" s="653" t="s">
        <v>368</v>
      </c>
      <c r="D11" s="653"/>
      <c r="E11" s="653"/>
      <c r="F11" s="653"/>
      <c r="G11" s="653"/>
      <c r="H11" s="653"/>
      <c r="I11" s="653"/>
      <c r="J11" s="653"/>
      <c r="K11" s="653"/>
      <c r="L11" s="654"/>
      <c r="M11" s="651"/>
      <c r="N11" s="652"/>
      <c r="O11" s="652"/>
      <c r="P11" s="652"/>
      <c r="Q11" s="652"/>
      <c r="R11" s="652"/>
      <c r="S11" s="652"/>
      <c r="T11" s="652"/>
      <c r="U11" s="379"/>
    </row>
    <row r="12" spans="1:21" x14ac:dyDescent="0.35">
      <c r="A12" s="379"/>
      <c r="B12" s="385"/>
      <c r="C12" s="387"/>
      <c r="D12" s="387" t="s">
        <v>329</v>
      </c>
      <c r="E12" s="387"/>
      <c r="F12" s="387"/>
      <c r="G12" s="387"/>
      <c r="H12" s="387"/>
      <c r="I12" s="387"/>
      <c r="J12" s="387"/>
      <c r="K12" s="387"/>
      <c r="L12" s="388"/>
      <c r="M12" s="651"/>
      <c r="N12" s="652"/>
      <c r="O12" s="652"/>
      <c r="P12" s="652"/>
      <c r="Q12" s="652"/>
      <c r="R12" s="652"/>
      <c r="S12" s="652"/>
      <c r="T12" s="652"/>
      <c r="U12" s="379"/>
    </row>
    <row r="13" spans="1:21" x14ac:dyDescent="0.35">
      <c r="A13" s="379"/>
      <c r="B13" s="385"/>
      <c r="C13" s="387"/>
      <c r="D13" s="387" t="s">
        <v>330</v>
      </c>
      <c r="E13" s="387"/>
      <c r="F13" s="387"/>
      <c r="G13" s="387"/>
      <c r="H13" s="387"/>
      <c r="I13" s="387"/>
      <c r="J13" s="387"/>
      <c r="K13" s="387"/>
      <c r="L13" s="388"/>
      <c r="M13" s="651"/>
      <c r="N13" s="652"/>
      <c r="O13" s="652"/>
      <c r="P13" s="652"/>
      <c r="Q13" s="652"/>
      <c r="R13" s="652"/>
      <c r="S13" s="652"/>
      <c r="T13" s="652"/>
      <c r="U13" s="379"/>
    </row>
    <row r="14" spans="1:21" x14ac:dyDescent="0.35">
      <c r="A14" s="379"/>
      <c r="B14" s="385"/>
      <c r="C14" s="387"/>
      <c r="D14" s="649" t="s">
        <v>331</v>
      </c>
      <c r="E14" s="649"/>
      <c r="F14" s="649"/>
      <c r="G14" s="649"/>
      <c r="H14" s="649"/>
      <c r="I14" s="649"/>
      <c r="J14" s="649"/>
      <c r="K14" s="649"/>
      <c r="L14" s="650"/>
      <c r="M14" s="651"/>
      <c r="N14" s="652"/>
      <c r="O14" s="652"/>
      <c r="P14" s="652"/>
      <c r="Q14" s="652"/>
      <c r="R14" s="652"/>
      <c r="S14" s="652"/>
      <c r="T14" s="652"/>
      <c r="U14" s="379"/>
    </row>
    <row r="15" spans="1:21" x14ac:dyDescent="0.35">
      <c r="A15" s="379"/>
      <c r="B15" s="385"/>
      <c r="C15" s="387"/>
      <c r="D15" s="655"/>
      <c r="E15" s="655"/>
      <c r="F15" s="655"/>
      <c r="G15" s="655"/>
      <c r="H15" s="655"/>
      <c r="I15" s="655"/>
      <c r="J15" s="655"/>
      <c r="K15" s="655"/>
      <c r="L15" s="656"/>
      <c r="M15" s="489"/>
      <c r="N15" s="490"/>
      <c r="O15" s="490"/>
      <c r="P15" s="490"/>
      <c r="Q15" s="490"/>
      <c r="R15" s="490"/>
      <c r="S15" s="490"/>
      <c r="T15" s="490"/>
      <c r="U15" s="379"/>
    </row>
    <row r="16" spans="1:21" x14ac:dyDescent="0.35">
      <c r="A16" s="379"/>
      <c r="B16" s="385"/>
      <c r="C16" s="387"/>
      <c r="D16" s="387" t="s">
        <v>332</v>
      </c>
      <c r="E16" s="387"/>
      <c r="F16" s="387"/>
      <c r="G16" s="387"/>
      <c r="H16" s="387"/>
      <c r="I16" s="387"/>
      <c r="J16" s="387"/>
      <c r="K16" s="387"/>
      <c r="L16" s="388"/>
      <c r="M16" s="379"/>
      <c r="N16" s="379"/>
      <c r="O16" s="379"/>
      <c r="P16" s="379"/>
      <c r="Q16" s="379"/>
      <c r="R16" s="379"/>
      <c r="S16" s="379"/>
      <c r="T16" s="379"/>
      <c r="U16" s="379"/>
    </row>
    <row r="17" spans="1:21" x14ac:dyDescent="0.35">
      <c r="A17" s="379"/>
      <c r="B17" s="385"/>
      <c r="C17" s="387"/>
      <c r="D17" s="387" t="s">
        <v>333</v>
      </c>
      <c r="E17" s="387"/>
      <c r="F17" s="387"/>
      <c r="G17" s="387"/>
      <c r="H17" s="387"/>
      <c r="I17" s="387"/>
      <c r="J17" s="387"/>
      <c r="K17" s="387"/>
      <c r="L17" s="388"/>
      <c r="M17" s="379"/>
      <c r="N17" s="379"/>
      <c r="O17" s="379"/>
      <c r="P17" s="379"/>
      <c r="Q17" s="379"/>
      <c r="R17" s="379"/>
      <c r="S17" s="379"/>
      <c r="T17" s="379"/>
      <c r="U17" s="379"/>
    </row>
    <row r="18" spans="1:21" x14ac:dyDescent="0.35">
      <c r="A18" s="379"/>
      <c r="B18" s="385"/>
      <c r="C18" s="387"/>
      <c r="D18" s="387" t="s">
        <v>334</v>
      </c>
      <c r="E18" s="387"/>
      <c r="F18" s="387"/>
      <c r="G18" s="387"/>
      <c r="H18" s="387"/>
      <c r="I18" s="387"/>
      <c r="J18" s="387"/>
      <c r="K18" s="387"/>
      <c r="L18" s="388"/>
      <c r="M18" s="379"/>
      <c r="N18" s="379"/>
      <c r="O18" s="379"/>
      <c r="P18" s="379"/>
      <c r="Q18" s="379"/>
      <c r="R18" s="379"/>
      <c r="S18" s="379"/>
      <c r="T18" s="379"/>
      <c r="U18" s="379"/>
    </row>
    <row r="19" spans="1:21" x14ac:dyDescent="0.35">
      <c r="A19" s="379"/>
      <c r="B19" s="385"/>
      <c r="C19" s="387"/>
      <c r="D19" s="387"/>
      <c r="E19" s="387"/>
      <c r="F19" s="387"/>
      <c r="G19" s="387"/>
      <c r="H19" s="387"/>
      <c r="I19" s="387"/>
      <c r="J19" s="387"/>
      <c r="K19" s="387"/>
      <c r="L19" s="388"/>
      <c r="M19" s="379"/>
      <c r="N19" s="379"/>
      <c r="O19" s="379"/>
      <c r="P19" s="379"/>
      <c r="Q19" s="379"/>
      <c r="R19" s="379"/>
      <c r="S19" s="379"/>
      <c r="T19" s="379"/>
      <c r="U19" s="379"/>
    </row>
    <row r="20" spans="1:21" ht="15.75" customHeight="1" x14ac:dyDescent="0.35">
      <c r="A20" s="379"/>
      <c r="B20" s="385"/>
      <c r="C20" s="386"/>
      <c r="D20" s="387"/>
      <c r="E20" s="387"/>
      <c r="F20" s="387"/>
      <c r="G20" s="387"/>
      <c r="H20" s="387"/>
      <c r="I20" s="387"/>
      <c r="J20" s="387"/>
      <c r="K20" s="387"/>
      <c r="L20" s="388"/>
      <c r="M20" s="379"/>
      <c r="N20" s="642" t="s">
        <v>336</v>
      </c>
      <c r="O20" s="642"/>
      <c r="P20" s="642"/>
      <c r="Q20" s="642"/>
      <c r="R20" s="379"/>
      <c r="S20" s="379"/>
      <c r="T20" s="379"/>
      <c r="U20" s="379"/>
    </row>
    <row r="21" spans="1:21" ht="15.75" customHeight="1" x14ac:dyDescent="0.35">
      <c r="A21" s="379"/>
      <c r="B21" s="385"/>
      <c r="C21" s="646" t="s">
        <v>335</v>
      </c>
      <c r="D21" s="646"/>
      <c r="E21" s="646"/>
      <c r="F21" s="646"/>
      <c r="G21" s="646"/>
      <c r="H21" s="646"/>
      <c r="I21" s="646"/>
      <c r="J21" s="646"/>
      <c r="K21" s="646"/>
      <c r="L21" s="388"/>
      <c r="M21" s="379"/>
      <c r="N21" s="642"/>
      <c r="O21" s="642"/>
      <c r="P21" s="642"/>
      <c r="Q21" s="642"/>
      <c r="R21" s="379"/>
      <c r="S21" s="379"/>
      <c r="T21" s="379"/>
      <c r="U21" s="379"/>
    </row>
    <row r="22" spans="1:21" x14ac:dyDescent="0.35">
      <c r="A22" s="379"/>
      <c r="B22" s="385"/>
      <c r="C22" s="389"/>
      <c r="D22" s="389"/>
      <c r="E22" s="389"/>
      <c r="F22" s="389"/>
      <c r="G22" s="389"/>
      <c r="H22" s="389"/>
      <c r="I22" s="389"/>
      <c r="J22" s="99" t="str">
        <f>"1000 merkkiä 
("&amp;TEXT(LEN(C23),"0")&amp;" käytetty)"</f>
        <v>1000 merkkiä 
(0 käytetty)</v>
      </c>
      <c r="K22" s="389"/>
      <c r="L22" s="388"/>
      <c r="M22" s="379"/>
      <c r="N22" s="642"/>
      <c r="O22" s="642"/>
      <c r="P22" s="642"/>
      <c r="Q22" s="642"/>
      <c r="R22" s="379"/>
      <c r="S22" s="379"/>
      <c r="T22" s="379"/>
      <c r="U22" s="379"/>
    </row>
    <row r="23" spans="1:21" ht="246" customHeight="1" x14ac:dyDescent="0.35">
      <c r="A23" s="379"/>
      <c r="B23" s="385"/>
      <c r="C23" s="613"/>
      <c r="D23" s="613"/>
      <c r="E23" s="613"/>
      <c r="F23" s="613"/>
      <c r="G23" s="613"/>
      <c r="H23" s="613"/>
      <c r="I23" s="613"/>
      <c r="J23" s="613"/>
      <c r="K23" s="613"/>
      <c r="L23" s="388"/>
      <c r="M23" s="379"/>
      <c r="N23" s="642"/>
      <c r="O23" s="642"/>
      <c r="P23" s="642"/>
      <c r="Q23" s="642"/>
      <c r="R23" s="379"/>
      <c r="S23" s="379"/>
      <c r="T23" s="380"/>
      <c r="U23" s="379"/>
    </row>
    <row r="24" spans="1:21" x14ac:dyDescent="0.35">
      <c r="A24" s="379"/>
      <c r="B24" s="385"/>
      <c r="C24" s="390"/>
      <c r="D24" s="387"/>
      <c r="E24" s="387"/>
      <c r="F24" s="387"/>
      <c r="G24" s="387"/>
      <c r="H24" s="387"/>
      <c r="I24" s="387"/>
      <c r="J24" s="387"/>
      <c r="K24" s="387"/>
      <c r="L24" s="388"/>
      <c r="M24" s="380"/>
      <c r="N24" s="380"/>
      <c r="O24" s="380"/>
      <c r="P24" s="380"/>
      <c r="Q24" s="380"/>
      <c r="R24" s="380"/>
      <c r="S24" s="380"/>
      <c r="T24" s="380"/>
      <c r="U24" s="379"/>
    </row>
    <row r="25" spans="1:21" ht="29.65" customHeight="1" x14ac:dyDescent="0.35">
      <c r="A25" s="379"/>
      <c r="B25" s="385"/>
      <c r="C25" s="646" t="s">
        <v>337</v>
      </c>
      <c r="D25" s="646"/>
      <c r="E25" s="646"/>
      <c r="F25" s="646"/>
      <c r="G25" s="646"/>
      <c r="H25" s="646"/>
      <c r="I25" s="646"/>
      <c r="J25" s="646"/>
      <c r="K25" s="646"/>
      <c r="L25" s="388"/>
      <c r="M25" s="379"/>
      <c r="N25" s="642" t="s">
        <v>338</v>
      </c>
      <c r="O25" s="642"/>
      <c r="P25" s="642"/>
      <c r="Q25" s="642"/>
      <c r="R25" s="380"/>
      <c r="S25" s="380"/>
      <c r="T25" s="380"/>
      <c r="U25" s="380"/>
    </row>
    <row r="26" spans="1:21" x14ac:dyDescent="0.35">
      <c r="A26" s="379"/>
      <c r="B26" s="385"/>
      <c r="C26" s="391"/>
      <c r="D26" s="391"/>
      <c r="E26" s="391"/>
      <c r="F26" s="391"/>
      <c r="G26" s="391"/>
      <c r="H26" s="391"/>
      <c r="I26" s="391"/>
      <c r="J26" s="99" t="str">
        <f>"1000 merkkiä 
("&amp;TEXT(LEN(C27),"0")&amp;" käytetty)"</f>
        <v>1000 merkkiä 
(0 käytetty)</v>
      </c>
      <c r="K26" s="391"/>
      <c r="L26" s="388"/>
      <c r="M26" s="379"/>
      <c r="N26" s="642"/>
      <c r="O26" s="642"/>
      <c r="P26" s="642"/>
      <c r="Q26" s="642"/>
      <c r="R26" s="380"/>
      <c r="S26" s="380"/>
      <c r="T26" s="380"/>
      <c r="U26" s="380"/>
    </row>
    <row r="27" spans="1:21" ht="246" customHeight="1" x14ac:dyDescent="0.35">
      <c r="A27" s="379"/>
      <c r="B27" s="385"/>
      <c r="C27" s="613"/>
      <c r="D27" s="613"/>
      <c r="E27" s="613"/>
      <c r="F27" s="613"/>
      <c r="G27" s="613"/>
      <c r="H27" s="613"/>
      <c r="I27" s="613"/>
      <c r="J27" s="613"/>
      <c r="K27" s="613"/>
      <c r="L27" s="388"/>
      <c r="M27" s="379"/>
      <c r="N27" s="642"/>
      <c r="O27" s="642"/>
      <c r="P27" s="642"/>
      <c r="Q27" s="642"/>
      <c r="R27" s="380"/>
      <c r="S27" s="380"/>
      <c r="T27" s="379"/>
      <c r="U27" s="379"/>
    </row>
    <row r="28" spans="1:21" x14ac:dyDescent="0.35">
      <c r="A28" s="379"/>
      <c r="B28" s="385"/>
      <c r="C28" s="390"/>
      <c r="D28" s="387"/>
      <c r="E28" s="387"/>
      <c r="F28" s="387"/>
      <c r="G28" s="387"/>
      <c r="H28" s="387"/>
      <c r="I28" s="387"/>
      <c r="J28" s="387"/>
      <c r="K28" s="387"/>
      <c r="L28" s="388"/>
      <c r="M28" s="381"/>
      <c r="N28" s="381"/>
      <c r="O28" s="381"/>
      <c r="P28" s="381"/>
      <c r="Q28" s="381"/>
      <c r="R28" s="380"/>
      <c r="S28" s="380"/>
      <c r="T28" s="381"/>
      <c r="U28" s="379"/>
    </row>
    <row r="29" spans="1:21" x14ac:dyDescent="0.35">
      <c r="A29" s="379"/>
      <c r="B29" s="385"/>
      <c r="C29" s="386" t="s">
        <v>339</v>
      </c>
      <c r="D29" s="387"/>
      <c r="E29" s="387"/>
      <c r="F29" s="387"/>
      <c r="G29" s="387"/>
      <c r="H29" s="387"/>
      <c r="I29" s="387"/>
      <c r="J29" s="387"/>
      <c r="K29" s="387"/>
      <c r="L29" s="388"/>
      <c r="M29" s="379"/>
      <c r="N29" s="380"/>
      <c r="O29" s="380"/>
      <c r="P29" s="380"/>
      <c r="Q29" s="380"/>
      <c r="R29" s="379"/>
      <c r="S29" s="379"/>
      <c r="T29" s="379"/>
      <c r="U29" s="379"/>
    </row>
    <row r="30" spans="1:21" ht="15.75" customHeight="1" x14ac:dyDescent="0.35">
      <c r="A30" s="379"/>
      <c r="B30" s="385"/>
      <c r="C30" s="386"/>
      <c r="D30" s="387"/>
      <c r="E30" s="387"/>
      <c r="F30" s="387"/>
      <c r="G30" s="387"/>
      <c r="H30" s="387"/>
      <c r="I30" s="387"/>
      <c r="J30" s="387"/>
      <c r="K30" s="387"/>
      <c r="L30" s="388"/>
      <c r="M30" s="379"/>
      <c r="N30" s="380"/>
      <c r="O30" s="380"/>
      <c r="P30" s="380"/>
      <c r="Q30" s="380"/>
      <c r="R30" s="379"/>
      <c r="S30" s="379"/>
      <c r="T30" s="379"/>
      <c r="U30" s="379"/>
    </row>
    <row r="31" spans="1:21" ht="15.75" customHeight="1" x14ac:dyDescent="0.35">
      <c r="A31" s="379"/>
      <c r="B31" s="385"/>
      <c r="C31" s="643" t="s">
        <v>340</v>
      </c>
      <c r="D31" s="643"/>
      <c r="E31" s="643"/>
      <c r="F31" s="643"/>
      <c r="G31" s="643"/>
      <c r="H31" s="643"/>
      <c r="I31" s="643"/>
      <c r="J31" s="643"/>
      <c r="K31" s="643"/>
      <c r="L31" s="644"/>
      <c r="M31" s="379"/>
      <c r="N31" s="380"/>
      <c r="O31" s="380"/>
      <c r="P31" s="380"/>
      <c r="Q31" s="380"/>
      <c r="R31" s="379"/>
      <c r="S31" s="379"/>
      <c r="T31" s="379"/>
      <c r="U31" s="379"/>
    </row>
    <row r="32" spans="1:21" ht="31.5" customHeight="1" x14ac:dyDescent="0.35">
      <c r="A32" s="379"/>
      <c r="B32" s="385"/>
      <c r="C32" s="645" t="s">
        <v>342</v>
      </c>
      <c r="D32" s="645"/>
      <c r="E32" s="645"/>
      <c r="F32" s="645"/>
      <c r="G32" s="645"/>
      <c r="H32" s="645"/>
      <c r="I32" s="645"/>
      <c r="J32" s="645"/>
      <c r="K32" s="387"/>
      <c r="L32" s="392"/>
      <c r="M32" s="379"/>
      <c r="N32" s="380"/>
      <c r="O32" s="380"/>
      <c r="P32" s="380"/>
      <c r="Q32" s="380"/>
      <c r="R32" s="379"/>
      <c r="S32" s="379"/>
      <c r="T32" s="380"/>
      <c r="U32" s="379"/>
    </row>
    <row r="33" spans="1:21" x14ac:dyDescent="0.35">
      <c r="A33" s="379"/>
      <c r="B33" s="385"/>
      <c r="C33" s="393"/>
      <c r="D33" s="393"/>
      <c r="E33" s="393"/>
      <c r="F33" s="393"/>
      <c r="G33" s="393"/>
      <c r="H33" s="393"/>
      <c r="I33" s="393"/>
      <c r="J33" s="99" t="str">
        <f>"1000 merkkiä 
("&amp;TEXT(LEN(C34),"0")&amp;" käytetty)"</f>
        <v>1000 merkkiä 
(0 käytetty)</v>
      </c>
      <c r="K33" s="387"/>
      <c r="L33" s="392"/>
      <c r="M33" s="379"/>
      <c r="N33" s="380"/>
      <c r="O33" s="380"/>
      <c r="P33" s="380"/>
      <c r="Q33" s="380"/>
      <c r="R33" s="379"/>
      <c r="S33" s="379"/>
      <c r="T33" s="380"/>
      <c r="U33" s="379"/>
    </row>
    <row r="34" spans="1:21" ht="246" customHeight="1" x14ac:dyDescent="0.35">
      <c r="A34" s="379"/>
      <c r="B34" s="385"/>
      <c r="C34" s="613"/>
      <c r="D34" s="613"/>
      <c r="E34" s="613"/>
      <c r="F34" s="613"/>
      <c r="G34" s="613"/>
      <c r="H34" s="613"/>
      <c r="I34" s="613"/>
      <c r="J34" s="613"/>
      <c r="K34" s="613"/>
      <c r="L34" s="388"/>
      <c r="M34" s="380"/>
      <c r="N34" s="642" t="s">
        <v>341</v>
      </c>
      <c r="O34" s="642"/>
      <c r="P34" s="642"/>
      <c r="Q34" s="642"/>
      <c r="R34" s="379"/>
      <c r="S34" s="379"/>
      <c r="T34" s="380"/>
      <c r="U34" s="379"/>
    </row>
    <row r="35" spans="1:21" x14ac:dyDescent="0.35">
      <c r="A35" s="379"/>
      <c r="B35" s="394"/>
      <c r="C35" s="395"/>
      <c r="D35" s="395"/>
      <c r="E35" s="395"/>
      <c r="F35" s="395"/>
      <c r="G35" s="395"/>
      <c r="H35" s="395"/>
      <c r="I35" s="395"/>
      <c r="J35" s="395"/>
      <c r="K35" s="395"/>
      <c r="L35" s="396"/>
      <c r="M35" s="380"/>
      <c r="N35" s="642"/>
      <c r="O35" s="642"/>
      <c r="P35" s="642"/>
      <c r="Q35" s="642"/>
      <c r="R35" s="379"/>
      <c r="S35" s="379"/>
      <c r="T35" s="380"/>
      <c r="U35" s="379"/>
    </row>
    <row r="36" spans="1:21" x14ac:dyDescent="0.35">
      <c r="A36" s="379"/>
      <c r="B36" s="379"/>
      <c r="C36" s="379"/>
      <c r="D36" s="379"/>
      <c r="E36" s="379"/>
      <c r="F36" s="379"/>
      <c r="G36" s="379"/>
      <c r="H36" s="379"/>
      <c r="I36" s="379"/>
      <c r="J36" s="379"/>
      <c r="K36" s="379"/>
      <c r="L36" s="379"/>
      <c r="M36" s="380"/>
      <c r="N36" s="642"/>
      <c r="O36" s="642"/>
      <c r="P36" s="642"/>
      <c r="Q36" s="642"/>
      <c r="R36" s="379"/>
      <c r="S36" s="379"/>
      <c r="T36" s="380"/>
      <c r="U36" s="379"/>
    </row>
    <row r="37" spans="1:21" x14ac:dyDescent="0.35">
      <c r="A37" s="379"/>
      <c r="B37" s="379"/>
      <c r="C37" s="379"/>
      <c r="D37" s="379"/>
      <c r="E37" s="379"/>
      <c r="F37" s="379"/>
      <c r="G37" s="379"/>
      <c r="H37" s="379"/>
      <c r="I37" s="379"/>
      <c r="J37" s="379"/>
      <c r="K37" s="379"/>
      <c r="L37" s="379"/>
      <c r="M37" s="379"/>
      <c r="N37" s="642"/>
      <c r="O37" s="642"/>
      <c r="P37" s="642"/>
      <c r="Q37" s="642"/>
      <c r="R37" s="379"/>
      <c r="S37" s="379"/>
      <c r="T37" s="379"/>
      <c r="U37" s="379"/>
    </row>
    <row r="38" spans="1:21" x14ac:dyDescent="0.35">
      <c r="A38" s="379"/>
      <c r="B38" s="379"/>
      <c r="C38" s="379"/>
      <c r="D38" s="379"/>
      <c r="E38" s="379"/>
      <c r="F38" s="379"/>
      <c r="G38" s="379"/>
      <c r="H38" s="379"/>
      <c r="I38" s="379"/>
      <c r="J38" s="379"/>
      <c r="K38" s="379"/>
      <c r="L38" s="379"/>
      <c r="M38" s="380"/>
      <c r="N38" s="642"/>
      <c r="O38" s="642"/>
      <c r="P38" s="642"/>
      <c r="Q38" s="642"/>
      <c r="R38" s="379"/>
      <c r="S38" s="379"/>
      <c r="T38" s="380"/>
      <c r="U38" s="379"/>
    </row>
    <row r="39" spans="1:21" x14ac:dyDescent="0.35">
      <c r="A39" s="379"/>
      <c r="B39" s="379"/>
      <c r="C39" s="379"/>
      <c r="D39" s="379"/>
      <c r="E39" s="379"/>
      <c r="F39" s="379"/>
      <c r="G39" s="379"/>
      <c r="H39" s="379"/>
      <c r="I39" s="379"/>
      <c r="J39" s="379"/>
      <c r="K39" s="379"/>
      <c r="L39" s="379"/>
      <c r="M39" s="380"/>
      <c r="N39" s="642"/>
      <c r="O39" s="642"/>
      <c r="P39" s="642"/>
      <c r="Q39" s="642"/>
      <c r="R39" s="379"/>
      <c r="S39" s="379"/>
      <c r="T39" s="380"/>
      <c r="U39" s="379"/>
    </row>
    <row r="40" spans="1:21" x14ac:dyDescent="0.35">
      <c r="A40" s="379"/>
      <c r="B40" s="379"/>
      <c r="C40" s="379"/>
      <c r="D40" s="379"/>
      <c r="E40" s="379"/>
      <c r="F40" s="379"/>
      <c r="G40" s="379"/>
      <c r="H40" s="379"/>
      <c r="I40" s="379"/>
      <c r="J40" s="379"/>
      <c r="K40" s="379"/>
      <c r="L40" s="379"/>
      <c r="M40" s="379"/>
      <c r="N40" s="642"/>
      <c r="O40" s="642"/>
      <c r="P40" s="642"/>
      <c r="Q40" s="642"/>
      <c r="R40" s="379"/>
      <c r="S40" s="379"/>
      <c r="T40" s="379"/>
      <c r="U40" s="379"/>
    </row>
    <row r="41" spans="1:21" x14ac:dyDescent="0.35">
      <c r="A41" s="379"/>
      <c r="M41" s="379"/>
      <c r="N41" s="379"/>
      <c r="O41" s="379"/>
      <c r="P41" s="379"/>
      <c r="Q41" s="379"/>
      <c r="R41" s="379"/>
      <c r="S41" s="379"/>
      <c r="T41" s="379"/>
      <c r="U41" s="379"/>
    </row>
    <row r="42" spans="1:21" x14ac:dyDescent="0.35">
      <c r="A42" s="379"/>
      <c r="M42" s="379"/>
      <c r="N42" s="379"/>
      <c r="O42" s="379"/>
      <c r="P42" s="379"/>
      <c r="Q42" s="379"/>
      <c r="R42" s="379"/>
      <c r="S42" s="379"/>
      <c r="T42" s="379"/>
      <c r="U42" s="379"/>
    </row>
    <row r="43" spans="1:21" x14ac:dyDescent="0.35">
      <c r="A43" s="379"/>
      <c r="M43" s="379"/>
      <c r="N43" s="379"/>
      <c r="O43" s="379"/>
      <c r="P43" s="379"/>
      <c r="Q43" s="379"/>
      <c r="R43" s="379"/>
      <c r="S43" s="379"/>
      <c r="T43" s="379"/>
      <c r="U43" s="379"/>
    </row>
    <row r="44" spans="1:21" x14ac:dyDescent="0.35">
      <c r="A44" s="379"/>
      <c r="M44" s="379"/>
      <c r="N44" s="379"/>
      <c r="O44" s="379"/>
      <c r="P44" s="379"/>
      <c r="Q44" s="379"/>
      <c r="R44" s="379"/>
      <c r="S44" s="379"/>
      <c r="T44" s="379"/>
      <c r="U44" s="379"/>
    </row>
    <row r="45" spans="1:21" x14ac:dyDescent="0.35">
      <c r="A45" s="379"/>
      <c r="M45" s="379"/>
      <c r="N45" s="379"/>
      <c r="O45" s="379"/>
      <c r="P45" s="379"/>
      <c r="Q45" s="379"/>
      <c r="R45" s="379"/>
      <c r="S45" s="379"/>
      <c r="T45" s="379"/>
      <c r="U45" s="379"/>
    </row>
    <row r="46" spans="1:21" x14ac:dyDescent="0.35">
      <c r="A46" s="379"/>
      <c r="M46" s="379"/>
      <c r="N46" s="379"/>
      <c r="O46" s="379"/>
      <c r="P46" s="379"/>
      <c r="Q46" s="379"/>
      <c r="R46" s="379"/>
      <c r="S46" s="379"/>
      <c r="T46" s="379"/>
      <c r="U46" s="379"/>
    </row>
  </sheetData>
  <sheetProtection sheet="1" selectLockedCells="1"/>
  <mergeCells count="16">
    <mergeCell ref="N34:Q40"/>
    <mergeCell ref="C34:K34"/>
    <mergeCell ref="C31:L31"/>
    <mergeCell ref="C32:J32"/>
    <mergeCell ref="N3:P3"/>
    <mergeCell ref="N20:Q23"/>
    <mergeCell ref="N25:Q27"/>
    <mergeCell ref="C25:K25"/>
    <mergeCell ref="C27:K27"/>
    <mergeCell ref="M7:U10"/>
    <mergeCell ref="D9:L9"/>
    <mergeCell ref="M11:T14"/>
    <mergeCell ref="C11:L11"/>
    <mergeCell ref="C21:K21"/>
    <mergeCell ref="C23:K23"/>
    <mergeCell ref="D14:L15"/>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00000000-0002-0000-0D00-000000000000}">
      <formula1>1000</formula1>
    </dataValidation>
  </dataValidations>
  <hyperlinks>
    <hyperlink ref="N3:P3" location="'Aloita tästä'!A1" display="PALAA TÄSTÄ KANSISIVULLE" xr:uid="{00000000-0004-0000-0D00-000000000000}"/>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336550</xdr:colOff>
                    <xdr:row>8</xdr:row>
                    <xdr:rowOff>0</xdr:rowOff>
                  </from>
                  <to>
                    <xdr:col>2</xdr:col>
                    <xdr:colOff>647700</xdr:colOff>
                    <xdr:row>8</xdr:row>
                    <xdr:rowOff>241300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3"/>
  <dimension ref="A1:AA201"/>
  <sheetViews>
    <sheetView showGridLines="0" topLeftCell="B1" zoomScaleNormal="100" workbookViewId="0">
      <selection activeCell="O2" sqref="O2:Q2"/>
    </sheetView>
  </sheetViews>
  <sheetFormatPr defaultColWidth="9.23046875" defaultRowHeight="15.5" x14ac:dyDescent="0.35"/>
  <cols>
    <col min="1" max="2" width="3.765625" style="15" customWidth="1"/>
    <col min="3" max="10" width="9.23046875" style="15"/>
    <col min="11" max="11" width="2.765625" style="15" customWidth="1"/>
    <col min="12" max="12" width="3.07421875" style="15" customWidth="1"/>
    <col min="13" max="16384" width="9.23046875" style="15"/>
  </cols>
  <sheetData>
    <row r="1" spans="1:27" ht="16.149999999999999" customHeight="1" x14ac:dyDescent="0.35">
      <c r="A1" s="2" t="s">
        <v>263</v>
      </c>
      <c r="B1" s="2"/>
    </row>
    <row r="2" spans="1:27" ht="16.149999999999999" customHeight="1" x14ac:dyDescent="0.35">
      <c r="A2" s="2"/>
      <c r="B2" s="2"/>
      <c r="O2" s="568" t="s">
        <v>72</v>
      </c>
      <c r="P2" s="569"/>
      <c r="Q2" s="570"/>
    </row>
    <row r="3" spans="1:27" ht="34.5" customHeight="1" x14ac:dyDescent="0.35">
      <c r="B3" s="313"/>
      <c r="C3" s="662" t="s">
        <v>292</v>
      </c>
      <c r="D3" s="662"/>
      <c r="E3" s="662"/>
      <c r="F3" s="662"/>
      <c r="G3" s="662"/>
      <c r="H3" s="662"/>
      <c r="I3" s="662"/>
      <c r="J3" s="662"/>
      <c r="K3" s="663"/>
    </row>
    <row r="4" spans="1:27" ht="35.25" customHeight="1" x14ac:dyDescent="0.35">
      <c r="B4" s="133"/>
      <c r="C4" s="315"/>
      <c r="D4" s="46"/>
      <c r="E4" s="46"/>
      <c r="F4" s="46"/>
      <c r="G4" s="46"/>
      <c r="H4" s="46"/>
      <c r="I4" s="46"/>
      <c r="J4" s="46"/>
      <c r="K4" s="43"/>
      <c r="M4" s="590" t="s">
        <v>354</v>
      </c>
      <c r="N4" s="590"/>
      <c r="O4" s="590"/>
      <c r="P4" s="590"/>
      <c r="Q4" s="590"/>
      <c r="R4" s="590"/>
    </row>
    <row r="5" spans="1:27" ht="16.149999999999999" customHeight="1" x14ac:dyDescent="0.35">
      <c r="B5" s="133"/>
      <c r="C5" s="46"/>
      <c r="D5" s="46"/>
      <c r="E5" s="46"/>
      <c r="F5" s="46"/>
      <c r="G5" s="46"/>
      <c r="H5" s="46"/>
      <c r="I5" s="46"/>
      <c r="J5" s="46"/>
      <c r="K5" s="43"/>
    </row>
    <row r="6" spans="1:27" ht="16.149999999999999" customHeight="1" x14ac:dyDescent="0.35">
      <c r="B6" s="133"/>
      <c r="C6" s="46" t="s">
        <v>293</v>
      </c>
      <c r="D6" s="46"/>
      <c r="E6" s="46"/>
      <c r="F6" s="46"/>
      <c r="G6" s="142"/>
      <c r="H6" s="46"/>
      <c r="I6" s="46"/>
      <c r="J6" s="46"/>
      <c r="K6" s="43"/>
      <c r="M6" s="658" t="s">
        <v>344</v>
      </c>
      <c r="N6" s="658"/>
      <c r="O6" s="658"/>
      <c r="P6" s="658"/>
      <c r="Q6" s="658"/>
      <c r="R6" s="658"/>
      <c r="S6" s="143"/>
      <c r="T6" s="143"/>
      <c r="U6" s="143"/>
      <c r="V6" s="132"/>
      <c r="W6" s="132"/>
      <c r="X6" s="132"/>
      <c r="Y6" s="132"/>
      <c r="Z6" s="132"/>
      <c r="AA6" s="132"/>
    </row>
    <row r="7" spans="1:27" s="122" customFormat="1" ht="16.149999999999999" customHeight="1" x14ac:dyDescent="0.35">
      <c r="B7" s="314"/>
      <c r="C7" s="362" t="s">
        <v>2</v>
      </c>
      <c r="D7" s="362"/>
      <c r="E7" s="100"/>
      <c r="F7" s="362" t="s">
        <v>3</v>
      </c>
      <c r="G7" s="85"/>
      <c r="H7" s="85"/>
      <c r="I7" s="85"/>
      <c r="J7" s="85"/>
      <c r="K7" s="86"/>
      <c r="L7" s="15"/>
      <c r="M7" s="658"/>
      <c r="N7" s="658"/>
      <c r="O7" s="658"/>
      <c r="P7" s="658"/>
      <c r="Q7" s="658"/>
      <c r="R7" s="658"/>
    </row>
    <row r="8" spans="1:27" s="122" customFormat="1" ht="16.149999999999999" customHeight="1" x14ac:dyDescent="0.35">
      <c r="B8" s="314"/>
      <c r="C8" s="362"/>
      <c r="D8" s="362"/>
      <c r="E8" s="100"/>
      <c r="F8" s="362"/>
      <c r="G8" s="85"/>
      <c r="H8" s="85"/>
      <c r="I8" s="85"/>
      <c r="J8" s="85"/>
      <c r="K8" s="86"/>
      <c r="L8" s="15"/>
      <c r="M8" s="658"/>
      <c r="N8" s="658"/>
      <c r="O8" s="658"/>
      <c r="P8" s="658"/>
      <c r="Q8" s="658"/>
      <c r="R8" s="658"/>
    </row>
    <row r="9" spans="1:27" s="122" customFormat="1" ht="16.149999999999999" customHeight="1" x14ac:dyDescent="0.35">
      <c r="B9" s="314"/>
      <c r="C9" s="46" t="s">
        <v>86</v>
      </c>
      <c r="D9" s="46"/>
      <c r="E9" s="46"/>
      <c r="F9" s="46"/>
      <c r="G9" s="46"/>
      <c r="H9" s="85"/>
      <c r="I9" s="85"/>
      <c r="J9" s="85"/>
      <c r="K9" s="86"/>
      <c r="L9" s="15"/>
      <c r="M9" s="658"/>
      <c r="N9" s="658"/>
      <c r="O9" s="658"/>
      <c r="P9" s="658"/>
      <c r="Q9" s="658"/>
      <c r="R9" s="658"/>
    </row>
    <row r="10" spans="1:27" s="122" customFormat="1" ht="16.149999999999999" customHeight="1" x14ac:dyDescent="0.35">
      <c r="B10" s="314"/>
      <c r="C10" s="362" t="s">
        <v>2</v>
      </c>
      <c r="D10" s="362"/>
      <c r="E10" s="100"/>
      <c r="F10" s="362" t="s">
        <v>3</v>
      </c>
      <c r="G10" s="85"/>
      <c r="H10" s="85"/>
      <c r="I10" s="85"/>
      <c r="J10" s="85"/>
      <c r="K10" s="86"/>
      <c r="L10" s="15"/>
      <c r="M10" s="658"/>
      <c r="N10" s="658"/>
      <c r="O10" s="658"/>
      <c r="P10" s="658"/>
      <c r="Q10" s="658"/>
      <c r="R10" s="658"/>
    </row>
    <row r="11" spans="1:27" s="122" customFormat="1" ht="16.149999999999999" customHeight="1" x14ac:dyDescent="0.35">
      <c r="B11" s="314"/>
      <c r="C11" s="362"/>
      <c r="D11" s="362"/>
      <c r="E11" s="100"/>
      <c r="F11" s="362"/>
      <c r="G11" s="85"/>
      <c r="H11" s="85"/>
      <c r="I11" s="85"/>
      <c r="J11" s="85"/>
      <c r="K11" s="86"/>
      <c r="L11" s="15"/>
      <c r="M11" s="658"/>
      <c r="N11" s="658"/>
      <c r="O11" s="658"/>
      <c r="P11" s="658"/>
      <c r="Q11" s="658"/>
      <c r="R11" s="658"/>
    </row>
    <row r="12" spans="1:27" s="122" customFormat="1" ht="16.149999999999999" customHeight="1" x14ac:dyDescent="0.35">
      <c r="B12" s="314"/>
      <c r="C12" s="46" t="s">
        <v>87</v>
      </c>
      <c r="D12" s="46"/>
      <c r="E12" s="46"/>
      <c r="F12" s="46"/>
      <c r="G12" s="46"/>
      <c r="H12" s="85"/>
      <c r="I12" s="85"/>
      <c r="J12" s="85"/>
      <c r="K12" s="86"/>
      <c r="L12" s="15"/>
      <c r="M12" s="658"/>
      <c r="N12" s="658"/>
      <c r="O12" s="658"/>
      <c r="P12" s="658"/>
      <c r="Q12" s="658"/>
      <c r="R12" s="658"/>
    </row>
    <row r="13" spans="1:27" s="122" customFormat="1" ht="16.149999999999999" customHeight="1" x14ac:dyDescent="0.35">
      <c r="B13" s="314"/>
      <c r="C13" s="362" t="s">
        <v>2</v>
      </c>
      <c r="D13" s="362"/>
      <c r="E13" s="100"/>
      <c r="F13" s="362" t="s">
        <v>3</v>
      </c>
      <c r="G13" s="85"/>
      <c r="H13" s="85"/>
      <c r="I13" s="85"/>
      <c r="J13" s="85"/>
      <c r="K13" s="86"/>
      <c r="L13" s="15"/>
      <c r="M13" s="658"/>
      <c r="N13" s="658"/>
      <c r="O13" s="658"/>
      <c r="P13" s="658"/>
      <c r="Q13" s="658"/>
      <c r="R13" s="658"/>
    </row>
    <row r="14" spans="1:27" ht="16.149999999999999" customHeight="1" x14ac:dyDescent="0.35">
      <c r="B14" s="133"/>
      <c r="C14" s="46"/>
      <c r="D14" s="46"/>
      <c r="E14" s="46"/>
      <c r="F14" s="46"/>
      <c r="G14" s="46"/>
      <c r="H14" s="46"/>
      <c r="I14" s="46"/>
      <c r="J14" s="46"/>
      <c r="K14" s="43"/>
      <c r="M14" s="98"/>
    </row>
    <row r="15" spans="1:27" ht="16.149999999999999" customHeight="1" x14ac:dyDescent="0.35">
      <c r="B15" s="133"/>
      <c r="C15" s="46"/>
      <c r="D15" s="46"/>
      <c r="E15" s="46"/>
      <c r="F15" s="46"/>
      <c r="G15" s="46"/>
      <c r="H15" s="46"/>
      <c r="I15" s="46"/>
      <c r="J15" s="46"/>
      <c r="K15" s="43"/>
      <c r="M15" s="590" t="s">
        <v>90</v>
      </c>
      <c r="N15" s="590"/>
      <c r="O15" s="590"/>
      <c r="P15" s="590"/>
      <c r="Q15" s="590"/>
      <c r="R15" s="590"/>
    </row>
    <row r="16" spans="1:27" ht="16.149999999999999" customHeight="1" x14ac:dyDescent="0.35">
      <c r="B16" s="133"/>
      <c r="C16" s="46" t="s">
        <v>20</v>
      </c>
      <c r="D16" s="46"/>
      <c r="E16" s="527"/>
      <c r="F16" s="528"/>
      <c r="G16" s="528"/>
      <c r="H16" s="528"/>
      <c r="I16" s="528"/>
      <c r="J16" s="529"/>
      <c r="K16" s="43"/>
      <c r="M16" s="590"/>
      <c r="N16" s="590"/>
      <c r="O16" s="590"/>
      <c r="P16" s="590"/>
      <c r="Q16" s="590"/>
      <c r="R16" s="590"/>
    </row>
    <row r="17" spans="1:18" ht="16.149999999999999" customHeight="1" x14ac:dyDescent="0.35">
      <c r="B17" s="133"/>
      <c r="C17" s="46"/>
      <c r="D17" s="46"/>
      <c r="E17" s="46"/>
      <c r="F17" s="46"/>
      <c r="G17" s="46"/>
      <c r="H17" s="46"/>
      <c r="I17" s="46"/>
      <c r="J17" s="46"/>
      <c r="K17" s="43"/>
    </row>
    <row r="18" spans="1:18" ht="16.149999999999999" customHeight="1" x14ac:dyDescent="0.35">
      <c r="B18" s="133"/>
      <c r="C18" s="46" t="s">
        <v>21</v>
      </c>
      <c r="D18" s="46"/>
      <c r="E18" s="527"/>
      <c r="F18" s="528"/>
      <c r="G18" s="528"/>
      <c r="H18" s="528"/>
      <c r="I18" s="528"/>
      <c r="J18" s="529"/>
      <c r="K18" s="43"/>
      <c r="M18" s="513" t="s">
        <v>38</v>
      </c>
      <c r="N18" s="513"/>
      <c r="O18" s="513"/>
      <c r="P18" s="513"/>
      <c r="Q18" s="513"/>
      <c r="R18" s="513"/>
    </row>
    <row r="19" spans="1:18" ht="16.149999999999999" customHeight="1" x14ac:dyDescent="0.35">
      <c r="B19" s="133"/>
      <c r="C19" s="46"/>
      <c r="D19" s="46"/>
      <c r="E19" s="46"/>
      <c r="F19" s="46"/>
      <c r="G19" s="46"/>
      <c r="H19" s="46"/>
      <c r="I19" s="46"/>
      <c r="J19" s="46"/>
      <c r="K19" s="43"/>
      <c r="M19" s="513"/>
      <c r="N19" s="513"/>
      <c r="O19" s="513"/>
      <c r="P19" s="513"/>
      <c r="Q19" s="513"/>
      <c r="R19" s="513"/>
    </row>
    <row r="20" spans="1:18" ht="16.149999999999999" customHeight="1" x14ac:dyDescent="0.35">
      <c r="B20" s="133"/>
      <c r="C20" s="46" t="s">
        <v>159</v>
      </c>
      <c r="D20" s="46"/>
      <c r="E20" s="46"/>
      <c r="F20" s="46"/>
      <c r="G20" s="46"/>
      <c r="H20" s="46"/>
      <c r="I20" s="46"/>
      <c r="J20" s="46"/>
      <c r="K20" s="43"/>
    </row>
    <row r="21" spans="1:18" ht="16.149999999999999" customHeight="1" x14ac:dyDescent="0.35">
      <c r="B21" s="133"/>
      <c r="C21" s="659"/>
      <c r="D21" s="660"/>
      <c r="E21" s="660"/>
      <c r="F21" s="661"/>
      <c r="G21" s="46"/>
      <c r="H21" s="46"/>
      <c r="I21" s="46"/>
      <c r="J21" s="46"/>
      <c r="K21" s="43"/>
      <c r="M21" s="513" t="s">
        <v>289</v>
      </c>
      <c r="N21" s="513"/>
      <c r="O21" s="513"/>
      <c r="P21" s="513"/>
      <c r="Q21" s="513"/>
      <c r="R21" s="513"/>
    </row>
    <row r="22" spans="1:18" ht="16.149999999999999" customHeight="1" x14ac:dyDescent="0.35">
      <c r="B22" s="133"/>
      <c r="C22" s="46"/>
      <c r="D22" s="46"/>
      <c r="E22" s="46"/>
      <c r="F22" s="46"/>
      <c r="G22" s="46"/>
      <c r="H22" s="46"/>
      <c r="I22" s="46"/>
      <c r="J22" s="46"/>
      <c r="K22" s="43"/>
    </row>
    <row r="23" spans="1:18" ht="16.149999999999999" customHeight="1" x14ac:dyDescent="0.35">
      <c r="B23" s="133"/>
      <c r="C23" s="46"/>
      <c r="D23" s="46"/>
      <c r="E23" s="46"/>
      <c r="F23" s="46"/>
      <c r="G23" s="46"/>
      <c r="H23" s="46"/>
      <c r="I23" s="46"/>
      <c r="J23" s="46"/>
      <c r="K23" s="43"/>
    </row>
    <row r="24" spans="1:18" ht="24.75" customHeight="1" x14ac:dyDescent="0.35">
      <c r="B24" s="133"/>
      <c r="C24" s="46" t="s">
        <v>88</v>
      </c>
      <c r="D24" s="46"/>
      <c r="E24" s="46"/>
      <c r="F24" s="46"/>
      <c r="G24" s="46"/>
      <c r="H24" s="46"/>
      <c r="I24" s="46" t="str">
        <f>"500 merkkiä 
("&amp;TEXT(LEN(C25),"0")&amp;" käytetty)"</f>
        <v>500 merkkiä 
(0 käytetty)</v>
      </c>
      <c r="J24" s="46"/>
      <c r="K24" s="43"/>
    </row>
    <row r="25" spans="1:18" ht="95.25" customHeight="1" x14ac:dyDescent="0.35">
      <c r="B25" s="133"/>
      <c r="C25" s="613"/>
      <c r="D25" s="613"/>
      <c r="E25" s="613"/>
      <c r="F25" s="613"/>
      <c r="G25" s="613"/>
      <c r="H25" s="613"/>
      <c r="I25" s="613"/>
      <c r="J25" s="613"/>
      <c r="K25" s="613"/>
      <c r="M25" s="513" t="s">
        <v>290</v>
      </c>
      <c r="N25" s="513"/>
      <c r="O25" s="513"/>
      <c r="P25" s="513"/>
      <c r="Q25" s="513"/>
      <c r="R25" s="513"/>
    </row>
    <row r="26" spans="1:18" ht="16.149999999999999" customHeight="1" x14ac:dyDescent="0.35">
      <c r="B26" s="133"/>
      <c r="C26" s="46"/>
      <c r="D26" s="46"/>
      <c r="E26" s="46"/>
      <c r="F26" s="46"/>
      <c r="G26" s="46"/>
      <c r="H26" s="46"/>
      <c r="I26" s="46"/>
      <c r="J26" s="46"/>
      <c r="K26" s="43"/>
    </row>
    <row r="27" spans="1:18" ht="16.149999999999999" customHeight="1" x14ac:dyDescent="0.35">
      <c r="B27" s="133"/>
      <c r="C27" s="46" t="s">
        <v>22</v>
      </c>
      <c r="D27" s="46"/>
      <c r="E27" s="46"/>
      <c r="F27" s="46"/>
      <c r="G27" s="46"/>
      <c r="H27" s="46"/>
      <c r="I27" s="46" t="str">
        <f>"500 merkkiä 
("&amp;TEXT(LEN(C28),"0")&amp;" käytetty)"</f>
        <v>500 merkkiä 
(0 käytetty)</v>
      </c>
      <c r="J27" s="46"/>
      <c r="K27" s="43"/>
    </row>
    <row r="28" spans="1:18" ht="95.25" customHeight="1" x14ac:dyDescent="0.35">
      <c r="B28" s="133"/>
      <c r="C28" s="613"/>
      <c r="D28" s="613"/>
      <c r="E28" s="613"/>
      <c r="F28" s="613"/>
      <c r="G28" s="613"/>
      <c r="H28" s="613"/>
      <c r="I28" s="613"/>
      <c r="J28" s="613"/>
      <c r="K28" s="613"/>
      <c r="M28" s="513" t="s">
        <v>39</v>
      </c>
      <c r="N28" s="513"/>
      <c r="O28" s="513"/>
      <c r="P28" s="513"/>
      <c r="Q28" s="513"/>
      <c r="R28" s="513"/>
    </row>
    <row r="29" spans="1:18" ht="16.149999999999999" customHeight="1" x14ac:dyDescent="0.35">
      <c r="B29" s="133"/>
      <c r="C29" s="46"/>
      <c r="D29" s="46"/>
      <c r="E29" s="46"/>
      <c r="F29" s="46"/>
      <c r="G29" s="46"/>
      <c r="H29" s="46"/>
      <c r="I29" s="46"/>
      <c r="J29" s="46"/>
      <c r="K29" s="43"/>
    </row>
    <row r="30" spans="1:18" ht="16.149999999999999" customHeight="1" x14ac:dyDescent="0.35">
      <c r="B30" s="133"/>
      <c r="C30" s="363"/>
      <c r="D30" s="363"/>
      <c r="E30" s="145"/>
      <c r="F30" s="363"/>
      <c r="G30" s="21"/>
      <c r="H30" s="21"/>
      <c r="I30" s="21"/>
      <c r="J30" s="21"/>
      <c r="K30" s="22"/>
    </row>
    <row r="31" spans="1:18" ht="16.149999999999999" customHeight="1" x14ac:dyDescent="0.35">
      <c r="A31" s="407"/>
      <c r="B31" s="133"/>
      <c r="C31" s="46" t="s">
        <v>473</v>
      </c>
      <c r="D31" s="46"/>
      <c r="E31" s="46"/>
      <c r="F31" s="46"/>
      <c r="G31" s="46"/>
      <c r="H31" s="46"/>
      <c r="I31" s="46"/>
      <c r="J31" s="46"/>
      <c r="K31" s="43"/>
      <c r="M31" s="132"/>
      <c r="N31" s="132"/>
      <c r="O31" s="132"/>
      <c r="P31" s="132"/>
      <c r="Q31" s="132"/>
    </row>
    <row r="32" spans="1:18" ht="16.149999999999999" customHeight="1" x14ac:dyDescent="0.35">
      <c r="B32" s="133"/>
      <c r="C32" s="46" t="s">
        <v>89</v>
      </c>
      <c r="D32" s="46"/>
      <c r="E32" s="46"/>
      <c r="F32" s="46"/>
      <c r="G32" s="46"/>
      <c r="H32" s="46"/>
      <c r="I32" s="46"/>
      <c r="J32" s="46"/>
      <c r="K32" s="43"/>
      <c r="M32" s="623" t="s">
        <v>507</v>
      </c>
      <c r="N32" s="623"/>
      <c r="O32" s="623"/>
      <c r="P32" s="623"/>
      <c r="Q32" s="623"/>
      <c r="R32" s="623"/>
    </row>
    <row r="33" spans="2:27" ht="16.149999999999999" customHeight="1" x14ac:dyDescent="0.35">
      <c r="B33" s="133"/>
      <c r="C33" s="46" t="s">
        <v>31</v>
      </c>
      <c r="D33" s="46"/>
      <c r="E33" s="46"/>
      <c r="F33" s="46"/>
      <c r="G33" s="46"/>
      <c r="H33" s="46"/>
      <c r="I33" s="46"/>
      <c r="J33" s="46"/>
      <c r="K33" s="43"/>
      <c r="M33" s="623"/>
      <c r="N33" s="623"/>
      <c r="O33" s="623"/>
      <c r="P33" s="623"/>
      <c r="Q33" s="623"/>
      <c r="R33" s="623"/>
    </row>
    <row r="34" spans="2:27" ht="16.149999999999999" customHeight="1" x14ac:dyDescent="0.35">
      <c r="B34" s="133"/>
      <c r="C34" s="46" t="s">
        <v>32</v>
      </c>
      <c r="D34" s="46"/>
      <c r="E34" s="46"/>
      <c r="F34" s="46"/>
      <c r="G34" s="46"/>
      <c r="H34" s="46"/>
      <c r="I34" s="46"/>
      <c r="J34" s="46"/>
      <c r="K34" s="43"/>
      <c r="M34" s="623"/>
      <c r="N34" s="623"/>
      <c r="O34" s="623"/>
      <c r="P34" s="623"/>
      <c r="Q34" s="623"/>
      <c r="R34" s="623"/>
    </row>
    <row r="35" spans="2:27" ht="16.149999999999999" customHeight="1" x14ac:dyDescent="0.35">
      <c r="B35" s="133"/>
      <c r="C35" s="46" t="s">
        <v>36</v>
      </c>
      <c r="D35" s="46"/>
      <c r="E35" s="46"/>
      <c r="F35" s="46"/>
      <c r="G35" s="46"/>
      <c r="H35" s="46"/>
      <c r="I35" s="46"/>
      <c r="J35" s="46"/>
      <c r="K35" s="43"/>
      <c r="M35" s="623"/>
      <c r="N35" s="623"/>
      <c r="O35" s="623"/>
      <c r="P35" s="623"/>
      <c r="Q35" s="623"/>
      <c r="R35" s="623"/>
    </row>
    <row r="36" spans="2:27" ht="16.149999999999999" customHeight="1" x14ac:dyDescent="0.35">
      <c r="B36" s="133"/>
      <c r="C36" s="46" t="s">
        <v>33</v>
      </c>
      <c r="D36" s="46"/>
      <c r="E36" s="46"/>
      <c r="F36" s="46"/>
      <c r="G36" s="46"/>
      <c r="H36" s="46"/>
      <c r="I36" s="46"/>
      <c r="J36" s="46"/>
      <c r="K36" s="43"/>
    </row>
    <row r="37" spans="2:27" ht="16.149999999999999" customHeight="1" x14ac:dyDescent="0.35">
      <c r="B37" s="133"/>
      <c r="C37" s="46" t="s">
        <v>34</v>
      </c>
      <c r="D37" s="46"/>
      <c r="E37" s="46"/>
      <c r="F37" s="46"/>
      <c r="G37" s="46"/>
      <c r="H37" s="46"/>
      <c r="I37" s="46"/>
      <c r="J37" s="46"/>
      <c r="K37" s="43"/>
    </row>
    <row r="38" spans="2:27" ht="16.149999999999999" customHeight="1" x14ac:dyDescent="0.35">
      <c r="B38" s="133"/>
      <c r="C38" s="46" t="s">
        <v>35</v>
      </c>
      <c r="D38" s="46"/>
      <c r="E38" s="46"/>
      <c r="F38" s="46"/>
      <c r="G38" s="46"/>
      <c r="H38" s="46" t="s">
        <v>37</v>
      </c>
      <c r="I38" s="657"/>
      <c r="J38" s="657"/>
      <c r="K38" s="43"/>
    </row>
    <row r="39" spans="2:27" ht="16.149999999999999" customHeight="1" x14ac:dyDescent="0.35">
      <c r="B39" s="133"/>
      <c r="C39" s="46" t="s">
        <v>35</v>
      </c>
      <c r="D39" s="46"/>
      <c r="E39" s="46"/>
      <c r="F39" s="46"/>
      <c r="G39" s="46"/>
      <c r="H39" s="46" t="s">
        <v>37</v>
      </c>
      <c r="I39" s="657"/>
      <c r="J39" s="657"/>
      <c r="K39" s="43"/>
    </row>
    <row r="40" spans="2:27" ht="16.149999999999999" customHeight="1" x14ac:dyDescent="0.35">
      <c r="B40" s="133"/>
      <c r="C40" s="46" t="s">
        <v>35</v>
      </c>
      <c r="D40" s="46"/>
      <c r="E40" s="46"/>
      <c r="F40" s="46"/>
      <c r="G40" s="46"/>
      <c r="H40" s="46" t="s">
        <v>37</v>
      </c>
      <c r="I40" s="657"/>
      <c r="J40" s="657"/>
      <c r="K40" s="43"/>
    </row>
    <row r="41" spans="2:27" ht="16.149999999999999" customHeight="1" x14ac:dyDescent="0.35">
      <c r="B41" s="202"/>
      <c r="C41" s="58"/>
      <c r="D41" s="58"/>
      <c r="E41" s="58"/>
      <c r="F41" s="58"/>
      <c r="G41" s="58"/>
      <c r="H41" s="58"/>
      <c r="I41" s="58"/>
      <c r="J41" s="58"/>
      <c r="K41" s="83"/>
    </row>
    <row r="42" spans="2:27" ht="16.149999999999999" customHeight="1" x14ac:dyDescent="0.35"/>
    <row r="43" spans="2:27" ht="34.5" customHeight="1" x14ac:dyDescent="0.35">
      <c r="B43" s="313"/>
      <c r="C43" s="662" t="s">
        <v>294</v>
      </c>
      <c r="D43" s="662"/>
      <c r="E43" s="662"/>
      <c r="F43" s="662"/>
      <c r="G43" s="662"/>
      <c r="H43" s="662"/>
      <c r="I43" s="662"/>
      <c r="J43" s="662"/>
      <c r="K43" s="663"/>
      <c r="O43" s="664" t="s">
        <v>72</v>
      </c>
      <c r="P43" s="665"/>
      <c r="Q43" s="666"/>
    </row>
    <row r="44" spans="2:27" ht="54" customHeight="1" x14ac:dyDescent="0.35">
      <c r="B44" s="133"/>
      <c r="C44" s="315"/>
      <c r="D44" s="46"/>
      <c r="E44" s="46"/>
      <c r="F44" s="46"/>
      <c r="G44" s="46"/>
      <c r="H44" s="46"/>
      <c r="I44" s="46"/>
      <c r="J44" s="46"/>
      <c r="K44" s="43"/>
    </row>
    <row r="45" spans="2:27" ht="16.149999999999999" customHeight="1" x14ac:dyDescent="0.35">
      <c r="B45" s="133"/>
      <c r="C45" s="46"/>
      <c r="D45" s="46"/>
      <c r="E45" s="46"/>
      <c r="F45" s="46"/>
      <c r="G45" s="46"/>
      <c r="H45" s="46"/>
      <c r="I45" s="46"/>
      <c r="J45" s="46"/>
      <c r="K45" s="43"/>
    </row>
    <row r="46" spans="2:27" ht="16.149999999999999" customHeight="1" x14ac:dyDescent="0.35">
      <c r="B46" s="133"/>
      <c r="C46" s="46" t="s">
        <v>295</v>
      </c>
      <c r="D46" s="46"/>
      <c r="E46" s="46"/>
      <c r="F46" s="46"/>
      <c r="G46" s="142"/>
      <c r="H46" s="46"/>
      <c r="I46" s="46"/>
      <c r="J46" s="46"/>
      <c r="K46" s="43"/>
      <c r="M46" s="658" t="s">
        <v>345</v>
      </c>
      <c r="N46" s="658"/>
      <c r="O46" s="658"/>
      <c r="P46" s="658"/>
      <c r="Q46" s="658"/>
      <c r="R46" s="658"/>
      <c r="S46" s="143"/>
      <c r="T46" s="143"/>
      <c r="U46" s="143"/>
      <c r="V46" s="132"/>
      <c r="W46" s="132"/>
      <c r="X46" s="132"/>
      <c r="Y46" s="132"/>
      <c r="Z46" s="132"/>
      <c r="AA46" s="132"/>
    </row>
    <row r="47" spans="2:27" s="122" customFormat="1" ht="16.149999999999999" customHeight="1" x14ac:dyDescent="0.35">
      <c r="B47" s="314"/>
      <c r="C47" s="362" t="s">
        <v>2</v>
      </c>
      <c r="D47" s="362"/>
      <c r="E47" s="100"/>
      <c r="F47" s="362" t="s">
        <v>3</v>
      </c>
      <c r="G47" s="85"/>
      <c r="H47" s="85"/>
      <c r="I47" s="85"/>
      <c r="J47" s="85"/>
      <c r="K47" s="86"/>
      <c r="L47" s="15"/>
      <c r="M47" s="658"/>
      <c r="N47" s="658"/>
      <c r="O47" s="658"/>
      <c r="P47" s="658"/>
      <c r="Q47" s="658"/>
      <c r="R47" s="658"/>
    </row>
    <row r="48" spans="2:27" s="122" customFormat="1" ht="16.149999999999999" customHeight="1" x14ac:dyDescent="0.35">
      <c r="B48" s="314"/>
      <c r="C48" s="362"/>
      <c r="D48" s="362"/>
      <c r="E48" s="100"/>
      <c r="F48" s="362"/>
      <c r="G48" s="85"/>
      <c r="H48" s="85"/>
      <c r="I48" s="85"/>
      <c r="J48" s="85"/>
      <c r="K48" s="86"/>
      <c r="L48" s="15"/>
      <c r="M48" s="658"/>
      <c r="N48" s="658"/>
      <c r="O48" s="658"/>
      <c r="P48" s="658"/>
      <c r="Q48" s="658"/>
      <c r="R48" s="658"/>
    </row>
    <row r="49" spans="2:18" s="122" customFormat="1" ht="16.149999999999999" customHeight="1" x14ac:dyDescent="0.35">
      <c r="B49" s="314"/>
      <c r="C49" s="46" t="s">
        <v>86</v>
      </c>
      <c r="D49" s="46"/>
      <c r="E49" s="46"/>
      <c r="F49" s="46"/>
      <c r="G49" s="46"/>
      <c r="H49" s="85"/>
      <c r="I49" s="85"/>
      <c r="J49" s="85"/>
      <c r="K49" s="86"/>
      <c r="L49" s="15"/>
      <c r="M49" s="658"/>
      <c r="N49" s="658"/>
      <c r="O49" s="658"/>
      <c r="P49" s="658"/>
      <c r="Q49" s="658"/>
      <c r="R49" s="658"/>
    </row>
    <row r="50" spans="2:18" s="122" customFormat="1" ht="16.149999999999999" customHeight="1" x14ac:dyDescent="0.35">
      <c r="B50" s="314"/>
      <c r="C50" s="362" t="s">
        <v>2</v>
      </c>
      <c r="D50" s="362"/>
      <c r="E50" s="100"/>
      <c r="F50" s="362" t="s">
        <v>3</v>
      </c>
      <c r="G50" s="85"/>
      <c r="H50" s="85"/>
      <c r="I50" s="85"/>
      <c r="J50" s="85"/>
      <c r="K50" s="86"/>
      <c r="L50" s="15"/>
      <c r="M50" s="658"/>
      <c r="N50" s="658"/>
      <c r="O50" s="658"/>
      <c r="P50" s="658"/>
      <c r="Q50" s="658"/>
      <c r="R50" s="658"/>
    </row>
    <row r="51" spans="2:18" s="122" customFormat="1" ht="16.149999999999999" customHeight="1" x14ac:dyDescent="0.35">
      <c r="B51" s="314"/>
      <c r="C51" s="362"/>
      <c r="D51" s="362"/>
      <c r="E51" s="100"/>
      <c r="F51" s="362"/>
      <c r="G51" s="85"/>
      <c r="H51" s="85"/>
      <c r="I51" s="85"/>
      <c r="J51" s="85"/>
      <c r="K51" s="86"/>
      <c r="L51" s="15"/>
      <c r="M51" s="658"/>
      <c r="N51" s="658"/>
      <c r="O51" s="658"/>
      <c r="P51" s="658"/>
      <c r="Q51" s="658"/>
      <c r="R51" s="658"/>
    </row>
    <row r="52" spans="2:18" s="122" customFormat="1" ht="16.149999999999999" customHeight="1" x14ac:dyDescent="0.35">
      <c r="B52" s="314"/>
      <c r="C52" s="46" t="s">
        <v>87</v>
      </c>
      <c r="D52" s="46"/>
      <c r="E52" s="46"/>
      <c r="F52" s="46"/>
      <c r="G52" s="46"/>
      <c r="H52" s="85"/>
      <c r="I52" s="85"/>
      <c r="J52" s="85"/>
      <c r="K52" s="86"/>
      <c r="L52" s="15"/>
      <c r="M52" s="658"/>
      <c r="N52" s="658"/>
      <c r="O52" s="658"/>
      <c r="P52" s="658"/>
      <c r="Q52" s="658"/>
      <c r="R52" s="658"/>
    </row>
    <row r="53" spans="2:18" s="122" customFormat="1" ht="16.149999999999999" customHeight="1" x14ac:dyDescent="0.35">
      <c r="B53" s="314"/>
      <c r="C53" s="362" t="s">
        <v>2</v>
      </c>
      <c r="D53" s="362"/>
      <c r="E53" s="100"/>
      <c r="F53" s="362" t="s">
        <v>3</v>
      </c>
      <c r="G53" s="85"/>
      <c r="H53" s="85"/>
      <c r="I53" s="85"/>
      <c r="J53" s="85"/>
      <c r="K53" s="86"/>
      <c r="L53" s="15"/>
      <c r="M53" s="658"/>
      <c r="N53" s="658"/>
      <c r="O53" s="658"/>
      <c r="P53" s="658"/>
      <c r="Q53" s="658"/>
      <c r="R53" s="658"/>
    </row>
    <row r="54" spans="2:18" ht="16.149999999999999" customHeight="1" x14ac:dyDescent="0.35">
      <c r="B54" s="133"/>
      <c r="C54" s="46"/>
      <c r="D54" s="46"/>
      <c r="E54" s="46"/>
      <c r="F54" s="46"/>
      <c r="G54" s="46"/>
      <c r="H54" s="46"/>
      <c r="I54" s="46"/>
      <c r="J54" s="46"/>
      <c r="K54" s="43"/>
      <c r="M54" s="98"/>
    </row>
    <row r="55" spans="2:18" ht="16.149999999999999" customHeight="1" x14ac:dyDescent="0.35">
      <c r="B55" s="133"/>
      <c r="C55" s="46"/>
      <c r="D55" s="46"/>
      <c r="E55" s="46"/>
      <c r="F55" s="46"/>
      <c r="G55" s="46"/>
      <c r="H55" s="46"/>
      <c r="I55" s="46"/>
      <c r="J55" s="46"/>
      <c r="K55" s="43"/>
      <c r="M55" s="590" t="s">
        <v>90</v>
      </c>
      <c r="N55" s="590"/>
      <c r="O55" s="590"/>
      <c r="P55" s="590"/>
      <c r="Q55" s="590"/>
      <c r="R55" s="590"/>
    </row>
    <row r="56" spans="2:18" ht="16.149999999999999" customHeight="1" x14ac:dyDescent="0.35">
      <c r="B56" s="133"/>
      <c r="C56" s="46" t="s">
        <v>20</v>
      </c>
      <c r="D56" s="46"/>
      <c r="E56" s="527"/>
      <c r="F56" s="528"/>
      <c r="G56" s="528"/>
      <c r="H56" s="528"/>
      <c r="I56" s="528"/>
      <c r="J56" s="529"/>
      <c r="K56" s="43"/>
      <c r="M56" s="590"/>
      <c r="N56" s="590"/>
      <c r="O56" s="590"/>
      <c r="P56" s="590"/>
      <c r="Q56" s="590"/>
      <c r="R56" s="590"/>
    </row>
    <row r="57" spans="2:18" ht="16.149999999999999" customHeight="1" x14ac:dyDescent="0.35">
      <c r="B57" s="133"/>
      <c r="C57" s="46"/>
      <c r="D57" s="46"/>
      <c r="E57" s="46"/>
      <c r="F57" s="46"/>
      <c r="G57" s="46"/>
      <c r="H57" s="46"/>
      <c r="I57" s="46"/>
      <c r="J57" s="46"/>
      <c r="K57" s="43"/>
    </row>
    <row r="58" spans="2:18" ht="16.149999999999999" customHeight="1" x14ac:dyDescent="0.35">
      <c r="B58" s="133"/>
      <c r="C58" s="46" t="s">
        <v>21</v>
      </c>
      <c r="D58" s="46"/>
      <c r="E58" s="527"/>
      <c r="F58" s="528"/>
      <c r="G58" s="528"/>
      <c r="H58" s="528"/>
      <c r="I58" s="528"/>
      <c r="J58" s="529"/>
      <c r="K58" s="43"/>
      <c r="M58" s="590" t="s">
        <v>38</v>
      </c>
      <c r="N58" s="590"/>
      <c r="O58" s="590"/>
      <c r="P58" s="590"/>
      <c r="Q58" s="590"/>
      <c r="R58" s="590"/>
    </row>
    <row r="59" spans="2:18" ht="16.149999999999999" customHeight="1" x14ac:dyDescent="0.35">
      <c r="B59" s="133"/>
      <c r="C59" s="46"/>
      <c r="D59" s="46"/>
      <c r="E59" s="46"/>
      <c r="F59" s="46"/>
      <c r="G59" s="46"/>
      <c r="H59" s="46"/>
      <c r="I59" s="46"/>
      <c r="J59" s="46"/>
      <c r="K59" s="43"/>
      <c r="M59" s="590"/>
      <c r="N59" s="590"/>
      <c r="O59" s="590"/>
      <c r="P59" s="590"/>
      <c r="Q59" s="590"/>
      <c r="R59" s="590"/>
    </row>
    <row r="60" spans="2:18" ht="16.149999999999999" customHeight="1" x14ac:dyDescent="0.35">
      <c r="B60" s="133"/>
      <c r="C60" s="46" t="s">
        <v>159</v>
      </c>
      <c r="D60" s="46"/>
      <c r="E60" s="46"/>
      <c r="F60" s="46"/>
      <c r="G60" s="46"/>
      <c r="H60" s="46"/>
      <c r="I60" s="46"/>
      <c r="J60" s="46"/>
      <c r="K60" s="43"/>
    </row>
    <row r="61" spans="2:18" ht="16.149999999999999" customHeight="1" x14ac:dyDescent="0.35">
      <c r="B61" s="133"/>
      <c r="C61" s="659"/>
      <c r="D61" s="660"/>
      <c r="E61" s="660"/>
      <c r="F61" s="661"/>
      <c r="G61" s="46"/>
      <c r="H61" s="46"/>
      <c r="I61" s="46"/>
      <c r="J61" s="46"/>
      <c r="K61" s="43"/>
      <c r="M61" s="375" t="s">
        <v>289</v>
      </c>
      <c r="N61" s="27"/>
      <c r="O61" s="27"/>
      <c r="P61" s="27"/>
      <c r="Q61" s="27"/>
      <c r="R61" s="27"/>
    </row>
    <row r="62" spans="2:18" ht="16.149999999999999" customHeight="1" x14ac:dyDescent="0.35">
      <c r="B62" s="133"/>
      <c r="C62" s="46"/>
      <c r="D62" s="46"/>
      <c r="E62" s="46"/>
      <c r="F62" s="46"/>
      <c r="G62" s="46"/>
      <c r="H62" s="46"/>
      <c r="I62" s="46"/>
      <c r="J62" s="46"/>
      <c r="K62" s="43"/>
    </row>
    <row r="63" spans="2:18" ht="16.149999999999999" customHeight="1" x14ac:dyDescent="0.35">
      <c r="B63" s="133"/>
      <c r="C63" s="46"/>
      <c r="D63" s="46"/>
      <c r="E63" s="46"/>
      <c r="F63" s="46"/>
      <c r="G63" s="46"/>
      <c r="H63" s="46"/>
      <c r="I63" s="46"/>
      <c r="J63" s="46"/>
      <c r="K63" s="43"/>
    </row>
    <row r="64" spans="2:18" ht="24.75" customHeight="1" x14ac:dyDescent="0.35">
      <c r="B64" s="133"/>
      <c r="C64" s="46" t="s">
        <v>88</v>
      </c>
      <c r="D64" s="46"/>
      <c r="E64" s="46"/>
      <c r="F64" s="46"/>
      <c r="G64" s="46"/>
      <c r="H64" s="46"/>
      <c r="I64" s="46" t="str">
        <f>"500 merkkiä 
("&amp;TEXT(LEN(C65),"0")&amp;" käytetty)"</f>
        <v>500 merkkiä 
(0 käytetty)</v>
      </c>
      <c r="J64" s="46"/>
      <c r="K64" s="43"/>
    </row>
    <row r="65" spans="2:18" ht="95.25" customHeight="1" x14ac:dyDescent="0.35">
      <c r="B65" s="133"/>
      <c r="C65" s="613"/>
      <c r="D65" s="613"/>
      <c r="E65" s="613"/>
      <c r="F65" s="613"/>
      <c r="G65" s="613"/>
      <c r="H65" s="613"/>
      <c r="I65" s="613"/>
      <c r="J65" s="613"/>
      <c r="K65" s="613"/>
      <c r="M65" s="513" t="s">
        <v>290</v>
      </c>
      <c r="N65" s="513"/>
      <c r="O65" s="513"/>
      <c r="P65" s="513"/>
      <c r="Q65" s="513"/>
      <c r="R65" s="513"/>
    </row>
    <row r="66" spans="2:18" ht="16.149999999999999" customHeight="1" x14ac:dyDescent="0.35">
      <c r="B66" s="133"/>
      <c r="C66" s="46"/>
      <c r="D66" s="46"/>
      <c r="E66" s="46"/>
      <c r="F66" s="46"/>
      <c r="G66" s="46"/>
      <c r="H66" s="46"/>
      <c r="I66" s="46"/>
      <c r="J66" s="46"/>
      <c r="K66" s="43"/>
    </row>
    <row r="67" spans="2:18" ht="16.149999999999999" customHeight="1" x14ac:dyDescent="0.35">
      <c r="B67" s="133"/>
      <c r="C67" s="46" t="s">
        <v>22</v>
      </c>
      <c r="D67" s="46"/>
      <c r="E67" s="46"/>
      <c r="F67" s="46"/>
      <c r="G67" s="46"/>
      <c r="H67" s="46"/>
      <c r="I67" s="46" t="str">
        <f>"500 merkkiä 
("&amp;TEXT(LEN(C68),"0")&amp;" käytetty)"</f>
        <v>500 merkkiä 
(0 käytetty)</v>
      </c>
      <c r="J67" s="46"/>
      <c r="K67" s="43"/>
    </row>
    <row r="68" spans="2:18" ht="95.25" customHeight="1" x14ac:dyDescent="0.35">
      <c r="B68" s="133"/>
      <c r="C68" s="613"/>
      <c r="D68" s="613"/>
      <c r="E68" s="613"/>
      <c r="F68" s="613"/>
      <c r="G68" s="613"/>
      <c r="H68" s="613"/>
      <c r="I68" s="613"/>
      <c r="J68" s="613"/>
      <c r="K68" s="613"/>
      <c r="M68" s="513" t="s">
        <v>39</v>
      </c>
      <c r="N68" s="513"/>
      <c r="O68" s="513"/>
      <c r="P68" s="513"/>
      <c r="Q68" s="513"/>
      <c r="R68" s="513"/>
    </row>
    <row r="69" spans="2:18" ht="16.149999999999999" customHeight="1" x14ac:dyDescent="0.35">
      <c r="B69" s="133"/>
      <c r="C69" s="46"/>
      <c r="D69" s="46"/>
      <c r="E69" s="46"/>
      <c r="F69" s="46"/>
      <c r="G69" s="46"/>
      <c r="H69" s="46"/>
      <c r="I69" s="46"/>
      <c r="J69" s="46"/>
      <c r="K69" s="43"/>
    </row>
    <row r="70" spans="2:18" ht="16.149999999999999" customHeight="1" x14ac:dyDescent="0.35">
      <c r="B70" s="133"/>
      <c r="C70" s="363"/>
      <c r="D70" s="363"/>
      <c r="E70" s="145"/>
      <c r="F70" s="363"/>
      <c r="G70" s="21"/>
      <c r="H70" s="21"/>
      <c r="I70" s="21"/>
      <c r="J70" s="21"/>
      <c r="K70" s="22"/>
    </row>
    <row r="71" spans="2:18" ht="16.149999999999999" customHeight="1" x14ac:dyDescent="0.35">
      <c r="B71" s="133"/>
      <c r="C71" s="46" t="s">
        <v>473</v>
      </c>
      <c r="D71" s="46"/>
      <c r="E71" s="46"/>
      <c r="F71" s="46"/>
      <c r="G71" s="46"/>
      <c r="H71" s="46"/>
      <c r="I71" s="46"/>
      <c r="J71" s="46"/>
      <c r="K71" s="43"/>
      <c r="L71" s="407"/>
      <c r="M71" s="132"/>
      <c r="N71" s="132"/>
      <c r="O71" s="132"/>
      <c r="P71" s="132"/>
      <c r="Q71" s="132"/>
      <c r="R71" s="407"/>
    </row>
    <row r="72" spans="2:18" ht="16.149999999999999" customHeight="1" x14ac:dyDescent="0.35">
      <c r="B72" s="133"/>
      <c r="C72" s="46" t="s">
        <v>89</v>
      </c>
      <c r="D72" s="46"/>
      <c r="E72" s="46"/>
      <c r="F72" s="46"/>
      <c r="G72" s="46"/>
      <c r="H72" s="46"/>
      <c r="I72" s="46"/>
      <c r="J72" s="46"/>
      <c r="K72" s="43"/>
      <c r="L72" s="407"/>
      <c r="M72" s="623" t="s">
        <v>507</v>
      </c>
      <c r="N72" s="623"/>
      <c r="O72" s="623"/>
      <c r="P72" s="623"/>
      <c r="Q72" s="623"/>
      <c r="R72" s="623"/>
    </row>
    <row r="73" spans="2:18" ht="16.149999999999999" customHeight="1" x14ac:dyDescent="0.35">
      <c r="B73" s="133"/>
      <c r="C73" s="46" t="s">
        <v>31</v>
      </c>
      <c r="D73" s="46"/>
      <c r="E73" s="46"/>
      <c r="F73" s="46"/>
      <c r="G73" s="46"/>
      <c r="H73" s="46"/>
      <c r="I73" s="46"/>
      <c r="J73" s="46"/>
      <c r="K73" s="43"/>
      <c r="L73" s="407"/>
      <c r="M73" s="623"/>
      <c r="N73" s="623"/>
      <c r="O73" s="623"/>
      <c r="P73" s="623"/>
      <c r="Q73" s="623"/>
      <c r="R73" s="623"/>
    </row>
    <row r="74" spans="2:18" ht="16.149999999999999" customHeight="1" x14ac:dyDescent="0.35">
      <c r="B74" s="133"/>
      <c r="C74" s="46" t="s">
        <v>32</v>
      </c>
      <c r="D74" s="46"/>
      <c r="E74" s="46"/>
      <c r="F74" s="46"/>
      <c r="G74" s="46"/>
      <c r="H74" s="46"/>
      <c r="I74" s="46"/>
      <c r="J74" s="46"/>
      <c r="K74" s="43"/>
      <c r="L74" s="407"/>
      <c r="M74" s="623"/>
      <c r="N74" s="623"/>
      <c r="O74" s="623"/>
      <c r="P74" s="623"/>
      <c r="Q74" s="623"/>
      <c r="R74" s="623"/>
    </row>
    <row r="75" spans="2:18" ht="16.149999999999999" customHeight="1" x14ac:dyDescent="0.35">
      <c r="B75" s="133"/>
      <c r="C75" s="46" t="s">
        <v>36</v>
      </c>
      <c r="D75" s="46"/>
      <c r="E75" s="46"/>
      <c r="F75" s="46"/>
      <c r="G75" s="46"/>
      <c r="H75" s="46"/>
      <c r="I75" s="46"/>
      <c r="J75" s="46"/>
      <c r="K75" s="43"/>
      <c r="L75" s="407"/>
      <c r="M75" s="623"/>
      <c r="N75" s="623"/>
      <c r="O75" s="623"/>
      <c r="P75" s="623"/>
      <c r="Q75" s="623"/>
      <c r="R75" s="623"/>
    </row>
    <row r="76" spans="2:18" ht="16.149999999999999" customHeight="1" x14ac:dyDescent="0.35">
      <c r="B76" s="133"/>
      <c r="C76" s="46" t="s">
        <v>33</v>
      </c>
      <c r="D76" s="46"/>
      <c r="E76" s="46"/>
      <c r="F76" s="46"/>
      <c r="G76" s="46"/>
      <c r="H76" s="46"/>
      <c r="I76" s="46"/>
      <c r="J76" s="46"/>
      <c r="K76" s="43"/>
      <c r="L76" s="407"/>
      <c r="M76" s="407"/>
      <c r="N76" s="407"/>
      <c r="O76" s="407"/>
      <c r="P76" s="407"/>
      <c r="Q76" s="407"/>
      <c r="R76" s="407"/>
    </row>
    <row r="77" spans="2:18" ht="16.149999999999999" customHeight="1" x14ac:dyDescent="0.35">
      <c r="B77" s="133"/>
      <c r="C77" s="46" t="s">
        <v>34</v>
      </c>
      <c r="D77" s="46"/>
      <c r="E77" s="46"/>
      <c r="F77" s="46"/>
      <c r="G77" s="46"/>
      <c r="H77" s="46"/>
      <c r="I77" s="46"/>
      <c r="J77" s="46"/>
      <c r="K77" s="43"/>
      <c r="L77" s="407"/>
      <c r="M77" s="407"/>
      <c r="N77" s="407"/>
      <c r="O77" s="407"/>
      <c r="P77" s="407"/>
      <c r="Q77" s="407"/>
      <c r="R77" s="407"/>
    </row>
    <row r="78" spans="2:18" ht="16.149999999999999" customHeight="1" x14ac:dyDescent="0.35">
      <c r="B78" s="133"/>
      <c r="C78" s="46" t="s">
        <v>35</v>
      </c>
      <c r="D78" s="46"/>
      <c r="E78" s="46"/>
      <c r="F78" s="46"/>
      <c r="G78" s="46"/>
      <c r="H78" s="46" t="s">
        <v>37</v>
      </c>
      <c r="I78" s="657"/>
      <c r="J78" s="657"/>
      <c r="K78" s="43"/>
      <c r="L78" s="407"/>
      <c r="M78" s="407"/>
      <c r="N78" s="407"/>
      <c r="O78" s="407"/>
      <c r="P78" s="407"/>
      <c r="Q78" s="407"/>
      <c r="R78" s="407"/>
    </row>
    <row r="79" spans="2:18" ht="16.149999999999999" customHeight="1" x14ac:dyDescent="0.35">
      <c r="B79" s="133"/>
      <c r="C79" s="46" t="s">
        <v>35</v>
      </c>
      <c r="D79" s="46"/>
      <c r="E79" s="46"/>
      <c r="F79" s="46"/>
      <c r="G79" s="46"/>
      <c r="H79" s="46" t="s">
        <v>37</v>
      </c>
      <c r="I79" s="657"/>
      <c r="J79" s="657"/>
      <c r="K79" s="43"/>
      <c r="L79" s="407"/>
      <c r="M79" s="407"/>
      <c r="N79" s="407"/>
      <c r="O79" s="407"/>
      <c r="P79" s="407"/>
      <c r="Q79" s="407"/>
      <c r="R79" s="407"/>
    </row>
    <row r="80" spans="2:18" ht="16.149999999999999" customHeight="1" x14ac:dyDescent="0.35">
      <c r="B80" s="133"/>
      <c r="C80" s="46" t="s">
        <v>35</v>
      </c>
      <c r="D80" s="46"/>
      <c r="E80" s="46"/>
      <c r="F80" s="46"/>
      <c r="G80" s="46"/>
      <c r="H80" s="46" t="s">
        <v>37</v>
      </c>
      <c r="I80" s="657"/>
      <c r="J80" s="657"/>
      <c r="K80" s="43"/>
      <c r="L80" s="407"/>
      <c r="M80" s="407"/>
      <c r="N80" s="407"/>
      <c r="O80" s="407"/>
      <c r="P80" s="407"/>
      <c r="Q80" s="407"/>
      <c r="R80" s="407"/>
    </row>
    <row r="81" spans="2:27" ht="16.149999999999999" customHeight="1" x14ac:dyDescent="0.35">
      <c r="B81" s="202"/>
      <c r="C81" s="58"/>
      <c r="D81" s="58"/>
      <c r="E81" s="58"/>
      <c r="F81" s="58"/>
      <c r="G81" s="58"/>
      <c r="H81" s="58"/>
      <c r="I81" s="58"/>
      <c r="J81" s="58"/>
      <c r="K81" s="83"/>
      <c r="L81" s="407"/>
      <c r="M81" s="407"/>
      <c r="N81" s="407"/>
      <c r="O81" s="407"/>
      <c r="P81" s="407"/>
      <c r="Q81" s="407"/>
      <c r="R81" s="407"/>
    </row>
    <row r="82" spans="2:27" ht="16.149999999999999" customHeight="1" x14ac:dyDescent="0.35"/>
    <row r="83" spans="2:27" ht="34.5" customHeight="1" x14ac:dyDescent="0.35">
      <c r="B83" s="313"/>
      <c r="C83" s="662" t="s">
        <v>296</v>
      </c>
      <c r="D83" s="662"/>
      <c r="E83" s="662"/>
      <c r="F83" s="662"/>
      <c r="G83" s="662"/>
      <c r="H83" s="662"/>
      <c r="I83" s="662"/>
      <c r="J83" s="662"/>
      <c r="K83" s="663"/>
      <c r="O83" s="664" t="s">
        <v>72</v>
      </c>
      <c r="P83" s="665"/>
      <c r="Q83" s="666"/>
    </row>
    <row r="84" spans="2:27" ht="54" customHeight="1" x14ac:dyDescent="0.35">
      <c r="B84" s="133"/>
      <c r="C84" s="315"/>
      <c r="D84" s="46"/>
      <c r="E84" s="46"/>
      <c r="F84" s="46"/>
      <c r="G84" s="46"/>
      <c r="H84" s="46"/>
      <c r="I84" s="46"/>
      <c r="J84" s="46"/>
      <c r="K84" s="43"/>
    </row>
    <row r="85" spans="2:27" ht="16.149999999999999" customHeight="1" x14ac:dyDescent="0.35">
      <c r="B85" s="133"/>
      <c r="C85" s="46"/>
      <c r="D85" s="46"/>
      <c r="E85" s="46"/>
      <c r="F85" s="46"/>
      <c r="G85" s="46"/>
      <c r="H85" s="46"/>
      <c r="I85" s="46"/>
      <c r="J85" s="46"/>
      <c r="K85" s="43"/>
    </row>
    <row r="86" spans="2:27" ht="16.149999999999999" customHeight="1" x14ac:dyDescent="0.35">
      <c r="B86" s="133"/>
      <c r="C86" s="46" t="s">
        <v>295</v>
      </c>
      <c r="D86" s="46"/>
      <c r="E86" s="46"/>
      <c r="F86" s="46"/>
      <c r="G86" s="142"/>
      <c r="H86" s="46"/>
      <c r="I86" s="46"/>
      <c r="J86" s="46"/>
      <c r="K86" s="43"/>
      <c r="M86" s="658" t="s">
        <v>346</v>
      </c>
      <c r="N86" s="658"/>
      <c r="O86" s="658"/>
      <c r="P86" s="658"/>
      <c r="Q86" s="658"/>
      <c r="R86" s="658"/>
      <c r="S86" s="143"/>
      <c r="T86" s="143"/>
      <c r="U86" s="143"/>
      <c r="V86" s="132"/>
      <c r="W86" s="132"/>
      <c r="X86" s="132"/>
      <c r="Y86" s="132"/>
      <c r="Z86" s="132"/>
      <c r="AA86" s="132"/>
    </row>
    <row r="87" spans="2:27" s="122" customFormat="1" ht="16.149999999999999" customHeight="1" x14ac:dyDescent="0.35">
      <c r="B87" s="314"/>
      <c r="C87" s="362" t="s">
        <v>2</v>
      </c>
      <c r="D87" s="362"/>
      <c r="E87" s="100"/>
      <c r="F87" s="362" t="s">
        <v>3</v>
      </c>
      <c r="G87" s="85"/>
      <c r="H87" s="85"/>
      <c r="I87" s="85"/>
      <c r="J87" s="85"/>
      <c r="K87" s="86"/>
      <c r="L87" s="15"/>
      <c r="M87" s="658"/>
      <c r="N87" s="658"/>
      <c r="O87" s="658"/>
      <c r="P87" s="658"/>
      <c r="Q87" s="658"/>
      <c r="R87" s="658"/>
    </row>
    <row r="88" spans="2:27" s="122" customFormat="1" ht="16.149999999999999" customHeight="1" x14ac:dyDescent="0.35">
      <c r="B88" s="314"/>
      <c r="C88" s="362"/>
      <c r="D88" s="362"/>
      <c r="E88" s="100"/>
      <c r="F88" s="362"/>
      <c r="G88" s="85"/>
      <c r="H88" s="85"/>
      <c r="I88" s="85"/>
      <c r="J88" s="85"/>
      <c r="K88" s="86"/>
      <c r="L88" s="15"/>
      <c r="M88" s="658"/>
      <c r="N88" s="658"/>
      <c r="O88" s="658"/>
      <c r="P88" s="658"/>
      <c r="Q88" s="658"/>
      <c r="R88" s="658"/>
    </row>
    <row r="89" spans="2:27" s="122" customFormat="1" ht="16.149999999999999" customHeight="1" x14ac:dyDescent="0.35">
      <c r="B89" s="314"/>
      <c r="C89" s="46" t="s">
        <v>86</v>
      </c>
      <c r="D89" s="46"/>
      <c r="E89" s="46"/>
      <c r="F89" s="46"/>
      <c r="G89" s="46"/>
      <c r="H89" s="85"/>
      <c r="I89" s="85"/>
      <c r="J89" s="85"/>
      <c r="K89" s="86"/>
      <c r="L89" s="15"/>
      <c r="M89" s="658"/>
      <c r="N89" s="658"/>
      <c r="O89" s="658"/>
      <c r="P89" s="658"/>
      <c r="Q89" s="658"/>
      <c r="R89" s="658"/>
    </row>
    <row r="90" spans="2:27" s="122" customFormat="1" ht="16.149999999999999" customHeight="1" x14ac:dyDescent="0.35">
      <c r="B90" s="314"/>
      <c r="C90" s="362" t="s">
        <v>2</v>
      </c>
      <c r="D90" s="362"/>
      <c r="E90" s="100"/>
      <c r="F90" s="362" t="s">
        <v>3</v>
      </c>
      <c r="G90" s="85"/>
      <c r="H90" s="85"/>
      <c r="I90" s="85"/>
      <c r="J90" s="85"/>
      <c r="K90" s="86"/>
      <c r="L90" s="15"/>
      <c r="M90" s="658"/>
      <c r="N90" s="658"/>
      <c r="O90" s="658"/>
      <c r="P90" s="658"/>
      <c r="Q90" s="658"/>
      <c r="R90" s="658"/>
    </row>
    <row r="91" spans="2:27" s="122" customFormat="1" ht="16.149999999999999" customHeight="1" x14ac:dyDescent="0.35">
      <c r="B91" s="314"/>
      <c r="C91" s="362"/>
      <c r="D91" s="362"/>
      <c r="E91" s="100"/>
      <c r="F91" s="362"/>
      <c r="G91" s="85"/>
      <c r="H91" s="85"/>
      <c r="I91" s="85"/>
      <c r="J91" s="85"/>
      <c r="K91" s="86"/>
      <c r="L91" s="15"/>
      <c r="M91" s="658"/>
      <c r="N91" s="658"/>
      <c r="O91" s="658"/>
      <c r="P91" s="658"/>
      <c r="Q91" s="658"/>
      <c r="R91" s="658"/>
    </row>
    <row r="92" spans="2:27" s="122" customFormat="1" ht="16.149999999999999" customHeight="1" x14ac:dyDescent="0.35">
      <c r="B92" s="314"/>
      <c r="C92" s="46" t="s">
        <v>87</v>
      </c>
      <c r="D92" s="46"/>
      <c r="E92" s="46"/>
      <c r="F92" s="46"/>
      <c r="G92" s="46"/>
      <c r="H92" s="85"/>
      <c r="I92" s="85"/>
      <c r="J92" s="85"/>
      <c r="K92" s="86"/>
      <c r="L92" s="15"/>
      <c r="M92" s="658"/>
      <c r="N92" s="658"/>
      <c r="O92" s="658"/>
      <c r="P92" s="658"/>
      <c r="Q92" s="658"/>
      <c r="R92" s="658"/>
    </row>
    <row r="93" spans="2:27" s="122" customFormat="1" ht="16.149999999999999" customHeight="1" x14ac:dyDescent="0.35">
      <c r="B93" s="314"/>
      <c r="C93" s="362" t="s">
        <v>2</v>
      </c>
      <c r="D93" s="362"/>
      <c r="E93" s="100"/>
      <c r="F93" s="362" t="s">
        <v>3</v>
      </c>
      <c r="G93" s="85"/>
      <c r="H93" s="85"/>
      <c r="I93" s="85"/>
      <c r="J93" s="85"/>
      <c r="K93" s="86"/>
      <c r="L93" s="15"/>
      <c r="M93" s="658"/>
      <c r="N93" s="658"/>
      <c r="O93" s="658"/>
      <c r="P93" s="658"/>
      <c r="Q93" s="658"/>
      <c r="R93" s="658"/>
    </row>
    <row r="94" spans="2:27" ht="16.149999999999999" customHeight="1" x14ac:dyDescent="0.35">
      <c r="B94" s="133"/>
      <c r="C94" s="46"/>
      <c r="D94" s="46"/>
      <c r="E94" s="46"/>
      <c r="F94" s="46"/>
      <c r="G94" s="46"/>
      <c r="H94" s="46"/>
      <c r="I94" s="46"/>
      <c r="J94" s="46"/>
      <c r="K94" s="43"/>
      <c r="M94" s="98"/>
    </row>
    <row r="95" spans="2:27" ht="16.149999999999999" customHeight="1" x14ac:dyDescent="0.35">
      <c r="B95" s="133"/>
      <c r="C95" s="46"/>
      <c r="D95" s="46"/>
      <c r="E95" s="46"/>
      <c r="F95" s="46"/>
      <c r="G95" s="46"/>
      <c r="H95" s="46"/>
      <c r="I95" s="46"/>
      <c r="J95" s="46"/>
      <c r="K95" s="43"/>
      <c r="M95" s="590" t="s">
        <v>90</v>
      </c>
      <c r="N95" s="590"/>
      <c r="O95" s="590"/>
      <c r="P95" s="590"/>
      <c r="Q95" s="590"/>
      <c r="R95" s="590"/>
    </row>
    <row r="96" spans="2:27" ht="16.149999999999999" customHeight="1" x14ac:dyDescent="0.35">
      <c r="B96" s="133"/>
      <c r="C96" s="46" t="s">
        <v>20</v>
      </c>
      <c r="D96" s="46"/>
      <c r="E96" s="527"/>
      <c r="F96" s="528"/>
      <c r="G96" s="528"/>
      <c r="H96" s="528"/>
      <c r="I96" s="528"/>
      <c r="J96" s="529"/>
      <c r="K96" s="43"/>
      <c r="M96" s="590"/>
      <c r="N96" s="590"/>
      <c r="O96" s="590"/>
      <c r="P96" s="590"/>
      <c r="Q96" s="590"/>
      <c r="R96" s="590"/>
    </row>
    <row r="97" spans="2:18" ht="16.149999999999999" customHeight="1" x14ac:dyDescent="0.35">
      <c r="B97" s="133"/>
      <c r="C97" s="46"/>
      <c r="D97" s="46"/>
      <c r="E97" s="46"/>
      <c r="F97" s="46"/>
      <c r="G97" s="46"/>
      <c r="H97" s="46"/>
      <c r="I97" s="46"/>
      <c r="J97" s="46"/>
      <c r="K97" s="43"/>
    </row>
    <row r="98" spans="2:18" ht="16.149999999999999" customHeight="1" x14ac:dyDescent="0.35">
      <c r="B98" s="133"/>
      <c r="C98" s="46" t="s">
        <v>21</v>
      </c>
      <c r="D98" s="46"/>
      <c r="E98" s="527"/>
      <c r="F98" s="528"/>
      <c r="G98" s="528"/>
      <c r="H98" s="528"/>
      <c r="I98" s="528"/>
      <c r="J98" s="529"/>
      <c r="K98" s="43"/>
      <c r="M98" s="590" t="s">
        <v>38</v>
      </c>
      <c r="N98" s="590"/>
      <c r="O98" s="590"/>
      <c r="P98" s="590"/>
      <c r="Q98" s="590"/>
      <c r="R98" s="590"/>
    </row>
    <row r="99" spans="2:18" ht="16.149999999999999" customHeight="1" x14ac:dyDescent="0.35">
      <c r="B99" s="133"/>
      <c r="C99" s="46"/>
      <c r="D99" s="46"/>
      <c r="E99" s="46"/>
      <c r="F99" s="46"/>
      <c r="G99" s="46"/>
      <c r="H99" s="46"/>
      <c r="I99" s="46"/>
      <c r="J99" s="46"/>
      <c r="K99" s="43"/>
      <c r="M99" s="590"/>
      <c r="N99" s="590"/>
      <c r="O99" s="590"/>
      <c r="P99" s="590"/>
      <c r="Q99" s="590"/>
      <c r="R99" s="590"/>
    </row>
    <row r="100" spans="2:18" ht="16.149999999999999" customHeight="1" x14ac:dyDescent="0.35">
      <c r="B100" s="133"/>
      <c r="C100" s="46" t="s">
        <v>159</v>
      </c>
      <c r="D100" s="46"/>
      <c r="E100" s="46"/>
      <c r="F100" s="46"/>
      <c r="G100" s="46"/>
      <c r="H100" s="46"/>
      <c r="I100" s="46"/>
      <c r="J100" s="46"/>
      <c r="K100" s="43"/>
    </row>
    <row r="101" spans="2:18" ht="16.149999999999999" customHeight="1" x14ac:dyDescent="0.35">
      <c r="B101" s="133"/>
      <c r="C101" s="659"/>
      <c r="D101" s="660"/>
      <c r="E101" s="660"/>
      <c r="F101" s="661"/>
      <c r="G101" s="46"/>
      <c r="H101" s="46"/>
      <c r="I101" s="46"/>
      <c r="J101" s="46"/>
      <c r="K101" s="43"/>
      <c r="M101" s="375" t="s">
        <v>291</v>
      </c>
      <c r="N101" s="375"/>
      <c r="O101" s="375"/>
      <c r="P101" s="375"/>
      <c r="Q101" s="375"/>
      <c r="R101" s="375"/>
    </row>
    <row r="102" spans="2:18" ht="16.149999999999999" customHeight="1" x14ac:dyDescent="0.35">
      <c r="B102" s="133"/>
      <c r="C102" s="46"/>
      <c r="D102" s="46"/>
      <c r="E102" s="46"/>
      <c r="F102" s="46"/>
      <c r="G102" s="46"/>
      <c r="H102" s="46"/>
      <c r="I102" s="46"/>
      <c r="J102" s="46"/>
      <c r="K102" s="43"/>
    </row>
    <row r="103" spans="2:18" ht="16.149999999999999" customHeight="1" x14ac:dyDescent="0.35">
      <c r="B103" s="133"/>
      <c r="C103" s="46"/>
      <c r="D103" s="46"/>
      <c r="E103" s="46"/>
      <c r="F103" s="46"/>
      <c r="G103" s="46"/>
      <c r="H103" s="46"/>
      <c r="I103" s="46"/>
      <c r="J103" s="46"/>
      <c r="K103" s="43"/>
    </row>
    <row r="104" spans="2:18" ht="24.75" customHeight="1" x14ac:dyDescent="0.35">
      <c r="B104" s="133"/>
      <c r="C104" s="46" t="s">
        <v>88</v>
      </c>
      <c r="D104" s="46"/>
      <c r="E104" s="46"/>
      <c r="F104" s="46"/>
      <c r="G104" s="46"/>
      <c r="H104" s="46"/>
      <c r="I104" s="46" t="str">
        <f>"500 merkkiä 
("&amp;TEXT(LEN(C105),"0")&amp;" käytetty)"</f>
        <v>500 merkkiä 
(0 käytetty)</v>
      </c>
      <c r="J104" s="46"/>
      <c r="K104" s="43"/>
    </row>
    <row r="105" spans="2:18" ht="95.25" customHeight="1" x14ac:dyDescent="0.35">
      <c r="B105" s="133"/>
      <c r="C105" s="613"/>
      <c r="D105" s="613"/>
      <c r="E105" s="613"/>
      <c r="F105" s="613"/>
      <c r="G105" s="613"/>
      <c r="H105" s="613"/>
      <c r="I105" s="613"/>
      <c r="J105" s="613"/>
      <c r="K105" s="613"/>
      <c r="M105" s="513" t="s">
        <v>290</v>
      </c>
      <c r="N105" s="513"/>
      <c r="O105" s="513"/>
      <c r="P105" s="513"/>
      <c r="Q105" s="513"/>
      <c r="R105" s="513"/>
    </row>
    <row r="106" spans="2:18" ht="16.149999999999999" customHeight="1" x14ac:dyDescent="0.35">
      <c r="B106" s="133"/>
      <c r="C106" s="46"/>
      <c r="D106" s="46"/>
      <c r="E106" s="46"/>
      <c r="F106" s="46"/>
      <c r="G106" s="46"/>
      <c r="H106" s="46"/>
      <c r="I106" s="46"/>
      <c r="J106" s="46"/>
      <c r="K106" s="43"/>
    </row>
    <row r="107" spans="2:18" ht="16.149999999999999" customHeight="1" x14ac:dyDescent="0.35">
      <c r="B107" s="133"/>
      <c r="C107" s="46" t="s">
        <v>22</v>
      </c>
      <c r="D107" s="46"/>
      <c r="E107" s="46"/>
      <c r="F107" s="46"/>
      <c r="G107" s="46"/>
      <c r="H107" s="46"/>
      <c r="I107" s="46" t="str">
        <f>"500 merkkiä 
("&amp;TEXT(LEN(C108),"0")&amp;" käytetty)"</f>
        <v>500 merkkiä 
(0 käytetty)</v>
      </c>
      <c r="J107" s="46"/>
      <c r="K107" s="43"/>
    </row>
    <row r="108" spans="2:18" ht="95.25" customHeight="1" x14ac:dyDescent="0.35">
      <c r="B108" s="133"/>
      <c r="C108" s="613"/>
      <c r="D108" s="613"/>
      <c r="E108" s="613"/>
      <c r="F108" s="613"/>
      <c r="G108" s="613"/>
      <c r="H108" s="613"/>
      <c r="I108" s="613"/>
      <c r="J108" s="613"/>
      <c r="K108" s="613"/>
      <c r="M108" s="513" t="s">
        <v>39</v>
      </c>
      <c r="N108" s="513"/>
      <c r="O108" s="513"/>
      <c r="P108" s="513"/>
      <c r="Q108" s="513"/>
      <c r="R108" s="513"/>
    </row>
    <row r="109" spans="2:18" ht="16.149999999999999" customHeight="1" x14ac:dyDescent="0.35">
      <c r="B109" s="133"/>
      <c r="C109" s="46"/>
      <c r="D109" s="46"/>
      <c r="E109" s="46"/>
      <c r="F109" s="46"/>
      <c r="G109" s="46"/>
      <c r="H109" s="46"/>
      <c r="I109" s="46"/>
      <c r="J109" s="46"/>
      <c r="K109" s="43"/>
    </row>
    <row r="110" spans="2:18" ht="16.149999999999999" customHeight="1" x14ac:dyDescent="0.35">
      <c r="B110" s="133"/>
      <c r="C110" s="363"/>
      <c r="D110" s="363"/>
      <c r="E110" s="145"/>
      <c r="F110" s="363"/>
      <c r="G110" s="21"/>
      <c r="H110" s="21"/>
      <c r="I110" s="21"/>
      <c r="J110" s="21"/>
      <c r="K110" s="22"/>
    </row>
    <row r="111" spans="2:18" ht="16.149999999999999" customHeight="1" x14ac:dyDescent="0.35">
      <c r="B111" s="133"/>
      <c r="C111" s="46" t="s">
        <v>473</v>
      </c>
      <c r="D111" s="46"/>
      <c r="E111" s="46"/>
      <c r="F111" s="46"/>
      <c r="G111" s="46"/>
      <c r="H111" s="46"/>
      <c r="I111" s="46"/>
      <c r="J111" s="46"/>
      <c r="K111" s="43"/>
      <c r="L111" s="407"/>
      <c r="M111" s="132"/>
      <c r="N111" s="132"/>
      <c r="O111" s="132"/>
      <c r="P111" s="132"/>
      <c r="Q111" s="132"/>
      <c r="R111" s="407"/>
    </row>
    <row r="112" spans="2:18" ht="16.149999999999999" customHeight="1" x14ac:dyDescent="0.35">
      <c r="B112" s="133"/>
      <c r="C112" s="46" t="s">
        <v>89</v>
      </c>
      <c r="D112" s="46"/>
      <c r="E112" s="46"/>
      <c r="F112" s="46"/>
      <c r="G112" s="46"/>
      <c r="H112" s="46"/>
      <c r="I112" s="46"/>
      <c r="J112" s="46"/>
      <c r="K112" s="43"/>
      <c r="L112" s="407"/>
      <c r="M112" s="623" t="s">
        <v>507</v>
      </c>
      <c r="N112" s="623"/>
      <c r="O112" s="623"/>
      <c r="P112" s="623"/>
      <c r="Q112" s="623"/>
      <c r="R112" s="623"/>
    </row>
    <row r="113" spans="2:27" ht="16.149999999999999" customHeight="1" x14ac:dyDescent="0.35">
      <c r="B113" s="133"/>
      <c r="C113" s="46" t="s">
        <v>31</v>
      </c>
      <c r="D113" s="46"/>
      <c r="E113" s="46"/>
      <c r="F113" s="46"/>
      <c r="G113" s="46"/>
      <c r="H113" s="46"/>
      <c r="I113" s="46"/>
      <c r="J113" s="46"/>
      <c r="K113" s="43"/>
      <c r="L113" s="407"/>
      <c r="M113" s="623"/>
      <c r="N113" s="623"/>
      <c r="O113" s="623"/>
      <c r="P113" s="623"/>
      <c r="Q113" s="623"/>
      <c r="R113" s="623"/>
    </row>
    <row r="114" spans="2:27" ht="16.149999999999999" customHeight="1" x14ac:dyDescent="0.35">
      <c r="B114" s="133"/>
      <c r="C114" s="46" t="s">
        <v>32</v>
      </c>
      <c r="D114" s="46"/>
      <c r="E114" s="46"/>
      <c r="F114" s="46"/>
      <c r="G114" s="46"/>
      <c r="H114" s="46"/>
      <c r="I114" s="46"/>
      <c r="J114" s="46"/>
      <c r="K114" s="43"/>
      <c r="L114" s="407"/>
      <c r="M114" s="623"/>
      <c r="N114" s="623"/>
      <c r="O114" s="623"/>
      <c r="P114" s="623"/>
      <c r="Q114" s="623"/>
      <c r="R114" s="623"/>
    </row>
    <row r="115" spans="2:27" ht="16.149999999999999" customHeight="1" x14ac:dyDescent="0.35">
      <c r="B115" s="133"/>
      <c r="C115" s="46" t="s">
        <v>36</v>
      </c>
      <c r="D115" s="46"/>
      <c r="E115" s="46"/>
      <c r="F115" s="46"/>
      <c r="G115" s="46"/>
      <c r="H115" s="46"/>
      <c r="I115" s="46"/>
      <c r="J115" s="46"/>
      <c r="K115" s="43"/>
      <c r="L115" s="407"/>
      <c r="M115" s="623"/>
      <c r="N115" s="623"/>
      <c r="O115" s="623"/>
      <c r="P115" s="623"/>
      <c r="Q115" s="623"/>
      <c r="R115" s="623"/>
    </row>
    <row r="116" spans="2:27" ht="16.149999999999999" customHeight="1" x14ac:dyDescent="0.35">
      <c r="B116" s="133"/>
      <c r="C116" s="46" t="s">
        <v>33</v>
      </c>
      <c r="D116" s="46"/>
      <c r="E116" s="46"/>
      <c r="F116" s="46"/>
      <c r="G116" s="46"/>
      <c r="H116" s="46"/>
      <c r="I116" s="46"/>
      <c r="J116" s="46"/>
      <c r="K116" s="43"/>
      <c r="L116" s="407"/>
      <c r="M116" s="407"/>
      <c r="N116" s="407"/>
      <c r="O116" s="407"/>
      <c r="P116" s="407"/>
      <c r="Q116" s="407"/>
      <c r="R116" s="407"/>
    </row>
    <row r="117" spans="2:27" ht="16.149999999999999" customHeight="1" x14ac:dyDescent="0.35">
      <c r="B117" s="133"/>
      <c r="C117" s="46" t="s">
        <v>34</v>
      </c>
      <c r="D117" s="46"/>
      <c r="E117" s="46"/>
      <c r="F117" s="46"/>
      <c r="G117" s="46"/>
      <c r="H117" s="46"/>
      <c r="I117" s="46"/>
      <c r="J117" s="46"/>
      <c r="K117" s="43"/>
      <c r="L117" s="407"/>
      <c r="M117" s="407"/>
      <c r="N117" s="407"/>
      <c r="O117" s="407"/>
      <c r="P117" s="407"/>
      <c r="Q117" s="407"/>
      <c r="R117" s="407"/>
    </row>
    <row r="118" spans="2:27" ht="16.149999999999999" customHeight="1" x14ac:dyDescent="0.35">
      <c r="B118" s="133"/>
      <c r="C118" s="46" t="s">
        <v>35</v>
      </c>
      <c r="D118" s="46"/>
      <c r="E118" s="46"/>
      <c r="F118" s="46"/>
      <c r="G118" s="46"/>
      <c r="H118" s="46" t="s">
        <v>37</v>
      </c>
      <c r="I118" s="657"/>
      <c r="J118" s="657"/>
      <c r="K118" s="43"/>
      <c r="L118" s="407"/>
      <c r="M118" s="407"/>
      <c r="N118" s="407"/>
      <c r="O118" s="407"/>
      <c r="P118" s="407"/>
      <c r="Q118" s="407"/>
      <c r="R118" s="407"/>
    </row>
    <row r="119" spans="2:27" ht="16.149999999999999" customHeight="1" x14ac:dyDescent="0.35">
      <c r="B119" s="133"/>
      <c r="C119" s="46" t="s">
        <v>35</v>
      </c>
      <c r="D119" s="46"/>
      <c r="E119" s="46"/>
      <c r="F119" s="46"/>
      <c r="G119" s="46"/>
      <c r="H119" s="46" t="s">
        <v>37</v>
      </c>
      <c r="I119" s="657"/>
      <c r="J119" s="657"/>
      <c r="K119" s="43"/>
      <c r="L119" s="407"/>
      <c r="M119" s="407"/>
      <c r="N119" s="407"/>
      <c r="O119" s="407"/>
      <c r="P119" s="407"/>
      <c r="Q119" s="407"/>
      <c r="R119" s="407"/>
    </row>
    <row r="120" spans="2:27" ht="16.149999999999999" customHeight="1" x14ac:dyDescent="0.35">
      <c r="B120" s="133"/>
      <c r="C120" s="46" t="s">
        <v>35</v>
      </c>
      <c r="D120" s="46"/>
      <c r="E120" s="46"/>
      <c r="F120" s="46"/>
      <c r="G120" s="46"/>
      <c r="H120" s="46" t="s">
        <v>37</v>
      </c>
      <c r="I120" s="657"/>
      <c r="J120" s="657"/>
      <c r="K120" s="43"/>
      <c r="L120" s="407"/>
      <c r="M120" s="407"/>
      <c r="N120" s="407"/>
      <c r="O120" s="407"/>
      <c r="P120" s="407"/>
      <c r="Q120" s="407"/>
      <c r="R120" s="407"/>
    </row>
    <row r="121" spans="2:27" ht="16.149999999999999" customHeight="1" x14ac:dyDescent="0.35">
      <c r="B121" s="202"/>
      <c r="C121" s="58"/>
      <c r="D121" s="58"/>
      <c r="E121" s="58"/>
      <c r="F121" s="58"/>
      <c r="G121" s="58"/>
      <c r="H121" s="58"/>
      <c r="I121" s="58"/>
      <c r="J121" s="58"/>
      <c r="K121" s="83"/>
      <c r="L121" s="407"/>
      <c r="M121" s="407"/>
      <c r="N121" s="407"/>
      <c r="O121" s="407"/>
      <c r="P121" s="407"/>
      <c r="Q121" s="407"/>
      <c r="R121" s="407"/>
    </row>
    <row r="123" spans="2:27" ht="34.5" customHeight="1" x14ac:dyDescent="0.35">
      <c r="B123" s="313"/>
      <c r="C123" s="662" t="s">
        <v>297</v>
      </c>
      <c r="D123" s="662"/>
      <c r="E123" s="662"/>
      <c r="F123" s="662"/>
      <c r="G123" s="662"/>
      <c r="H123" s="662"/>
      <c r="I123" s="662"/>
      <c r="J123" s="662"/>
      <c r="K123" s="663"/>
      <c r="O123" s="664" t="s">
        <v>72</v>
      </c>
      <c r="P123" s="665"/>
      <c r="Q123" s="666"/>
    </row>
    <row r="124" spans="2:27" ht="54" customHeight="1" x14ac:dyDescent="0.35">
      <c r="B124" s="133"/>
      <c r="C124" s="315"/>
      <c r="D124" s="46"/>
      <c r="E124" s="46"/>
      <c r="F124" s="46"/>
      <c r="G124" s="46"/>
      <c r="H124" s="46"/>
      <c r="I124" s="46"/>
      <c r="J124" s="46"/>
      <c r="K124" s="43"/>
    </row>
    <row r="125" spans="2:27" ht="16.149999999999999" customHeight="1" x14ac:dyDescent="0.35">
      <c r="B125" s="133"/>
      <c r="C125" s="46"/>
      <c r="D125" s="46"/>
      <c r="E125" s="46"/>
      <c r="F125" s="46"/>
      <c r="G125" s="46"/>
      <c r="H125" s="46"/>
      <c r="I125" s="46"/>
      <c r="J125" s="46"/>
      <c r="K125" s="43"/>
    </row>
    <row r="126" spans="2:27" ht="16.149999999999999" customHeight="1" x14ac:dyDescent="0.35">
      <c r="B126" s="133"/>
      <c r="C126" s="46" t="s">
        <v>295</v>
      </c>
      <c r="D126" s="46"/>
      <c r="E126" s="46"/>
      <c r="F126" s="46"/>
      <c r="G126" s="142"/>
      <c r="H126" s="46"/>
      <c r="I126" s="46"/>
      <c r="J126" s="46"/>
      <c r="K126" s="43"/>
      <c r="M126" s="658" t="s">
        <v>347</v>
      </c>
      <c r="N126" s="658"/>
      <c r="O126" s="658"/>
      <c r="P126" s="658"/>
      <c r="Q126" s="658"/>
      <c r="R126" s="658"/>
      <c r="S126" s="143"/>
      <c r="T126" s="143"/>
      <c r="U126" s="143"/>
      <c r="V126" s="132"/>
      <c r="W126" s="132"/>
      <c r="X126" s="132"/>
      <c r="Y126" s="132"/>
      <c r="Z126" s="132"/>
      <c r="AA126" s="132"/>
    </row>
    <row r="127" spans="2:27" s="122" customFormat="1" ht="16.149999999999999" customHeight="1" x14ac:dyDescent="0.35">
      <c r="B127" s="314"/>
      <c r="C127" s="362" t="s">
        <v>2</v>
      </c>
      <c r="D127" s="362"/>
      <c r="E127" s="100"/>
      <c r="F127" s="362" t="s">
        <v>3</v>
      </c>
      <c r="G127" s="85"/>
      <c r="H127" s="85"/>
      <c r="I127" s="85"/>
      <c r="J127" s="85"/>
      <c r="K127" s="86"/>
      <c r="L127" s="15"/>
      <c r="M127" s="658"/>
      <c r="N127" s="658"/>
      <c r="O127" s="658"/>
      <c r="P127" s="658"/>
      <c r="Q127" s="658"/>
      <c r="R127" s="658"/>
    </row>
    <row r="128" spans="2:27" s="122" customFormat="1" ht="16.149999999999999" customHeight="1" x14ac:dyDescent="0.35">
      <c r="B128" s="314"/>
      <c r="C128" s="362"/>
      <c r="D128" s="362"/>
      <c r="E128" s="100"/>
      <c r="F128" s="362"/>
      <c r="G128" s="85"/>
      <c r="H128" s="85"/>
      <c r="I128" s="85"/>
      <c r="J128" s="85"/>
      <c r="K128" s="86"/>
      <c r="L128" s="15"/>
      <c r="M128" s="658"/>
      <c r="N128" s="658"/>
      <c r="O128" s="658"/>
      <c r="P128" s="658"/>
      <c r="Q128" s="658"/>
      <c r="R128" s="658"/>
    </row>
    <row r="129" spans="2:18" s="122" customFormat="1" ht="16.149999999999999" customHeight="1" x14ac:dyDescent="0.35">
      <c r="B129" s="314"/>
      <c r="C129" s="46" t="s">
        <v>86</v>
      </c>
      <c r="D129" s="46"/>
      <c r="E129" s="46"/>
      <c r="F129" s="46"/>
      <c r="G129" s="46"/>
      <c r="H129" s="85"/>
      <c r="I129" s="85"/>
      <c r="J129" s="85"/>
      <c r="K129" s="86"/>
      <c r="L129" s="15"/>
      <c r="M129" s="658"/>
      <c r="N129" s="658"/>
      <c r="O129" s="658"/>
      <c r="P129" s="658"/>
      <c r="Q129" s="658"/>
      <c r="R129" s="658"/>
    </row>
    <row r="130" spans="2:18" s="122" customFormat="1" ht="16.149999999999999" customHeight="1" x14ac:dyDescent="0.35">
      <c r="B130" s="314"/>
      <c r="C130" s="362" t="s">
        <v>2</v>
      </c>
      <c r="D130" s="362"/>
      <c r="E130" s="100"/>
      <c r="F130" s="362" t="s">
        <v>3</v>
      </c>
      <c r="G130" s="85"/>
      <c r="H130" s="85"/>
      <c r="I130" s="85"/>
      <c r="J130" s="85"/>
      <c r="K130" s="86"/>
      <c r="L130" s="15"/>
      <c r="M130" s="658"/>
      <c r="N130" s="658"/>
      <c r="O130" s="658"/>
      <c r="P130" s="658"/>
      <c r="Q130" s="658"/>
      <c r="R130" s="658"/>
    </row>
    <row r="131" spans="2:18" s="122" customFormat="1" ht="16.149999999999999" customHeight="1" x14ac:dyDescent="0.35">
      <c r="B131" s="314"/>
      <c r="C131" s="362"/>
      <c r="D131" s="362"/>
      <c r="E131" s="100"/>
      <c r="F131" s="362"/>
      <c r="G131" s="85"/>
      <c r="H131" s="85"/>
      <c r="I131" s="85"/>
      <c r="J131" s="85"/>
      <c r="K131" s="86"/>
      <c r="L131" s="15"/>
      <c r="M131" s="658"/>
      <c r="N131" s="658"/>
      <c r="O131" s="658"/>
      <c r="P131" s="658"/>
      <c r="Q131" s="658"/>
      <c r="R131" s="658"/>
    </row>
    <row r="132" spans="2:18" s="122" customFormat="1" ht="16.149999999999999" customHeight="1" x14ac:dyDescent="0.35">
      <c r="B132" s="314"/>
      <c r="C132" s="46" t="s">
        <v>87</v>
      </c>
      <c r="D132" s="46"/>
      <c r="E132" s="46"/>
      <c r="F132" s="46"/>
      <c r="G132" s="46"/>
      <c r="H132" s="85"/>
      <c r="I132" s="85"/>
      <c r="J132" s="85"/>
      <c r="K132" s="86"/>
      <c r="L132" s="15"/>
      <c r="M132" s="658"/>
      <c r="N132" s="658"/>
      <c r="O132" s="658"/>
      <c r="P132" s="658"/>
      <c r="Q132" s="658"/>
      <c r="R132" s="658"/>
    </row>
    <row r="133" spans="2:18" s="122" customFormat="1" ht="16.149999999999999" customHeight="1" x14ac:dyDescent="0.35">
      <c r="B133" s="314"/>
      <c r="C133" s="362" t="s">
        <v>2</v>
      </c>
      <c r="D133" s="362"/>
      <c r="E133" s="100"/>
      <c r="F133" s="362" t="s">
        <v>3</v>
      </c>
      <c r="G133" s="85"/>
      <c r="H133" s="85"/>
      <c r="I133" s="85"/>
      <c r="J133" s="85"/>
      <c r="K133" s="86"/>
      <c r="L133" s="15"/>
      <c r="M133" s="658"/>
      <c r="N133" s="658"/>
      <c r="O133" s="658"/>
      <c r="P133" s="658"/>
      <c r="Q133" s="658"/>
      <c r="R133" s="658"/>
    </row>
    <row r="134" spans="2:18" ht="16.149999999999999" customHeight="1" x14ac:dyDescent="0.35">
      <c r="B134" s="133"/>
      <c r="C134" s="46"/>
      <c r="D134" s="46"/>
      <c r="E134" s="46"/>
      <c r="F134" s="46"/>
      <c r="G134" s="46"/>
      <c r="H134" s="46"/>
      <c r="I134" s="46"/>
      <c r="J134" s="46"/>
      <c r="K134" s="43"/>
      <c r="M134" s="98"/>
    </row>
    <row r="135" spans="2:18" ht="16.149999999999999" customHeight="1" x14ac:dyDescent="0.35">
      <c r="B135" s="133"/>
      <c r="C135" s="46"/>
      <c r="D135" s="46"/>
      <c r="E135" s="46"/>
      <c r="F135" s="46"/>
      <c r="G135" s="46"/>
      <c r="H135" s="46"/>
      <c r="I135" s="46"/>
      <c r="J135" s="46"/>
      <c r="K135" s="43"/>
      <c r="M135" s="590" t="s">
        <v>90</v>
      </c>
      <c r="N135" s="590"/>
      <c r="O135" s="590"/>
      <c r="P135" s="590"/>
      <c r="Q135" s="590"/>
      <c r="R135" s="590"/>
    </row>
    <row r="136" spans="2:18" ht="16.149999999999999" customHeight="1" x14ac:dyDescent="0.35">
      <c r="B136" s="133"/>
      <c r="C136" s="46" t="s">
        <v>20</v>
      </c>
      <c r="D136" s="46"/>
      <c r="E136" s="527"/>
      <c r="F136" s="528"/>
      <c r="G136" s="528"/>
      <c r="H136" s="528"/>
      <c r="I136" s="528"/>
      <c r="J136" s="529"/>
      <c r="K136" s="43"/>
      <c r="M136" s="590"/>
      <c r="N136" s="590"/>
      <c r="O136" s="590"/>
      <c r="P136" s="590"/>
      <c r="Q136" s="590"/>
      <c r="R136" s="590"/>
    </row>
    <row r="137" spans="2:18" ht="16.149999999999999" customHeight="1" x14ac:dyDescent="0.35">
      <c r="B137" s="133"/>
      <c r="C137" s="46"/>
      <c r="D137" s="46"/>
      <c r="E137" s="46"/>
      <c r="F137" s="46"/>
      <c r="G137" s="46"/>
      <c r="H137" s="46"/>
      <c r="I137" s="46"/>
      <c r="J137" s="46"/>
      <c r="K137" s="43"/>
      <c r="M137" s="143"/>
      <c r="N137" s="143"/>
      <c r="O137" s="143"/>
      <c r="P137" s="143"/>
      <c r="Q137" s="143"/>
      <c r="R137" s="143"/>
    </row>
    <row r="138" spans="2:18" ht="16.149999999999999" customHeight="1" x14ac:dyDescent="0.35">
      <c r="B138" s="133"/>
      <c r="C138" s="46" t="s">
        <v>21</v>
      </c>
      <c r="D138" s="46"/>
      <c r="E138" s="527"/>
      <c r="F138" s="528"/>
      <c r="G138" s="528"/>
      <c r="H138" s="528"/>
      <c r="I138" s="528"/>
      <c r="J138" s="529"/>
      <c r="K138" s="43"/>
      <c r="M138" s="590" t="s">
        <v>38</v>
      </c>
      <c r="N138" s="590"/>
      <c r="O138" s="590"/>
      <c r="P138" s="590"/>
      <c r="Q138" s="590"/>
      <c r="R138" s="590"/>
    </row>
    <row r="139" spans="2:18" ht="16.149999999999999" customHeight="1" x14ac:dyDescent="0.35">
      <c r="B139" s="133"/>
      <c r="C139" s="46"/>
      <c r="D139" s="46"/>
      <c r="E139" s="46"/>
      <c r="F139" s="46"/>
      <c r="G139" s="46"/>
      <c r="H139" s="46"/>
      <c r="I139" s="46"/>
      <c r="J139" s="46"/>
      <c r="K139" s="43"/>
      <c r="M139" s="590"/>
      <c r="N139" s="590"/>
      <c r="O139" s="590"/>
      <c r="P139" s="590"/>
      <c r="Q139" s="590"/>
      <c r="R139" s="590"/>
    </row>
    <row r="140" spans="2:18" ht="16.149999999999999" customHeight="1" x14ac:dyDescent="0.35">
      <c r="B140" s="133"/>
      <c r="C140" s="46" t="s">
        <v>159</v>
      </c>
      <c r="D140" s="46"/>
      <c r="E140" s="46"/>
      <c r="F140" s="46"/>
      <c r="G140" s="46"/>
      <c r="H140" s="46"/>
      <c r="I140" s="46"/>
      <c r="J140" s="46"/>
      <c r="K140" s="43"/>
    </row>
    <row r="141" spans="2:18" ht="16.149999999999999" customHeight="1" x14ac:dyDescent="0.35">
      <c r="B141" s="133"/>
      <c r="C141" s="659"/>
      <c r="D141" s="660"/>
      <c r="E141" s="660"/>
      <c r="F141" s="661"/>
      <c r="G141" s="46"/>
      <c r="H141" s="46"/>
      <c r="I141" s="46"/>
      <c r="J141" s="46"/>
      <c r="K141" s="43"/>
      <c r="M141" s="375" t="s">
        <v>289</v>
      </c>
      <c r="N141" s="375"/>
      <c r="O141" s="375"/>
      <c r="P141" s="375"/>
      <c r="Q141" s="375"/>
      <c r="R141" s="375"/>
    </row>
    <row r="142" spans="2:18" ht="16.149999999999999" customHeight="1" x14ac:dyDescent="0.35">
      <c r="B142" s="133"/>
      <c r="C142" s="46"/>
      <c r="D142" s="46"/>
      <c r="E142" s="46"/>
      <c r="F142" s="46"/>
      <c r="G142" s="46"/>
      <c r="H142" s="46"/>
      <c r="I142" s="46"/>
      <c r="J142" s="46"/>
      <c r="K142" s="43"/>
      <c r="M142" s="375"/>
      <c r="N142" s="375"/>
      <c r="O142" s="375"/>
      <c r="P142" s="375"/>
      <c r="Q142" s="375"/>
      <c r="R142" s="375"/>
    </row>
    <row r="143" spans="2:18" ht="16.149999999999999" customHeight="1" x14ac:dyDescent="0.35">
      <c r="B143" s="133"/>
      <c r="C143" s="46"/>
      <c r="D143" s="46"/>
      <c r="E143" s="46"/>
      <c r="F143" s="46"/>
      <c r="G143" s="46"/>
      <c r="H143" s="46"/>
      <c r="I143" s="46"/>
      <c r="J143" s="46"/>
      <c r="K143" s="43"/>
    </row>
    <row r="144" spans="2:18" ht="24.75" customHeight="1" x14ac:dyDescent="0.35">
      <c r="B144" s="133"/>
      <c r="C144" s="46" t="s">
        <v>88</v>
      </c>
      <c r="D144" s="46"/>
      <c r="E144" s="46"/>
      <c r="F144" s="46"/>
      <c r="G144" s="46"/>
      <c r="H144" s="46"/>
      <c r="I144" s="46" t="str">
        <f>"500 merkkiä 
("&amp;TEXT(LEN(C145),"0")&amp;" käytetty)"</f>
        <v>500 merkkiä 
(0 käytetty)</v>
      </c>
      <c r="J144" s="46"/>
      <c r="K144" s="43"/>
    </row>
    <row r="145" spans="2:18" ht="95.25" customHeight="1" x14ac:dyDescent="0.35">
      <c r="B145" s="133"/>
      <c r="C145" s="613"/>
      <c r="D145" s="613"/>
      <c r="E145" s="613"/>
      <c r="F145" s="613"/>
      <c r="G145" s="613"/>
      <c r="H145" s="613"/>
      <c r="I145" s="613"/>
      <c r="J145" s="613"/>
      <c r="K145" s="613"/>
      <c r="M145" s="513" t="s">
        <v>290</v>
      </c>
      <c r="N145" s="513"/>
      <c r="O145" s="513"/>
      <c r="P145" s="513"/>
      <c r="Q145" s="513"/>
      <c r="R145" s="513"/>
    </row>
    <row r="146" spans="2:18" ht="16.149999999999999" customHeight="1" x14ac:dyDescent="0.35">
      <c r="B146" s="133"/>
      <c r="C146" s="46"/>
      <c r="D146" s="46"/>
      <c r="E146" s="46"/>
      <c r="F146" s="46"/>
      <c r="G146" s="46"/>
      <c r="H146" s="46"/>
      <c r="I146" s="46"/>
      <c r="J146" s="46"/>
      <c r="K146" s="43"/>
    </row>
    <row r="147" spans="2:18" ht="16.149999999999999" customHeight="1" x14ac:dyDescent="0.35">
      <c r="B147" s="133"/>
      <c r="C147" s="46" t="s">
        <v>22</v>
      </c>
      <c r="D147" s="46"/>
      <c r="E147" s="46"/>
      <c r="F147" s="46"/>
      <c r="G147" s="46"/>
      <c r="H147" s="46"/>
      <c r="I147" s="46" t="str">
        <f>"500 merkkiä 
("&amp;TEXT(LEN(C148),"0")&amp;" käytetty)"</f>
        <v>500 merkkiä 
(0 käytetty)</v>
      </c>
      <c r="J147" s="46"/>
      <c r="K147" s="43"/>
    </row>
    <row r="148" spans="2:18" ht="95.25" customHeight="1" x14ac:dyDescent="0.35">
      <c r="B148" s="133"/>
      <c r="C148" s="613"/>
      <c r="D148" s="613"/>
      <c r="E148" s="613"/>
      <c r="F148" s="613"/>
      <c r="G148" s="613"/>
      <c r="H148" s="613"/>
      <c r="I148" s="613"/>
      <c r="J148" s="613"/>
      <c r="K148" s="613"/>
      <c r="M148" s="513" t="s">
        <v>39</v>
      </c>
      <c r="N148" s="513"/>
      <c r="O148" s="513"/>
      <c r="P148" s="513"/>
      <c r="Q148" s="513"/>
      <c r="R148" s="513"/>
    </row>
    <row r="149" spans="2:18" ht="16.149999999999999" customHeight="1" x14ac:dyDescent="0.35">
      <c r="B149" s="133"/>
      <c r="C149" s="46"/>
      <c r="D149" s="46"/>
      <c r="E149" s="46"/>
      <c r="F149" s="46"/>
      <c r="G149" s="46"/>
      <c r="H149" s="46"/>
      <c r="I149" s="46"/>
      <c r="J149" s="46"/>
      <c r="K149" s="43"/>
    </row>
    <row r="150" spans="2:18" ht="16.149999999999999" customHeight="1" x14ac:dyDescent="0.35">
      <c r="B150" s="133"/>
      <c r="C150" s="363"/>
      <c r="D150" s="363"/>
      <c r="E150" s="145"/>
      <c r="F150" s="363"/>
      <c r="G150" s="21"/>
      <c r="H150" s="21"/>
      <c r="I150" s="21"/>
      <c r="J150" s="21"/>
      <c r="K150" s="22"/>
    </row>
    <row r="151" spans="2:18" ht="16.149999999999999" customHeight="1" x14ac:dyDescent="0.35">
      <c r="B151" s="133"/>
      <c r="C151" s="46" t="s">
        <v>473</v>
      </c>
      <c r="D151" s="46"/>
      <c r="E151" s="46"/>
      <c r="F151" s="46"/>
      <c r="G151" s="46"/>
      <c r="H151" s="46"/>
      <c r="I151" s="46"/>
      <c r="J151" s="46"/>
      <c r="K151" s="43"/>
      <c r="L151" s="407"/>
      <c r="M151" s="132"/>
      <c r="N151" s="132"/>
      <c r="O151" s="132"/>
      <c r="P151" s="132"/>
      <c r="Q151" s="132"/>
      <c r="R151" s="407"/>
    </row>
    <row r="152" spans="2:18" ht="16.149999999999999" customHeight="1" x14ac:dyDescent="0.35">
      <c r="B152" s="133"/>
      <c r="C152" s="46" t="s">
        <v>89</v>
      </c>
      <c r="D152" s="46"/>
      <c r="E152" s="46"/>
      <c r="F152" s="46"/>
      <c r="G152" s="46"/>
      <c r="H152" s="46"/>
      <c r="I152" s="46"/>
      <c r="J152" s="46"/>
      <c r="K152" s="43"/>
      <c r="L152" s="407"/>
      <c r="M152" s="623" t="s">
        <v>507</v>
      </c>
      <c r="N152" s="623"/>
      <c r="O152" s="623"/>
      <c r="P152" s="623"/>
      <c r="Q152" s="623"/>
      <c r="R152" s="623"/>
    </row>
    <row r="153" spans="2:18" ht="16.149999999999999" customHeight="1" x14ac:dyDescent="0.35">
      <c r="B153" s="133"/>
      <c r="C153" s="46" t="s">
        <v>31</v>
      </c>
      <c r="D153" s="46"/>
      <c r="E153" s="46"/>
      <c r="F153" s="46"/>
      <c r="G153" s="46"/>
      <c r="H153" s="46"/>
      <c r="I153" s="46"/>
      <c r="J153" s="46"/>
      <c r="K153" s="43"/>
      <c r="L153" s="407"/>
      <c r="M153" s="623"/>
      <c r="N153" s="623"/>
      <c r="O153" s="623"/>
      <c r="P153" s="623"/>
      <c r="Q153" s="623"/>
      <c r="R153" s="623"/>
    </row>
    <row r="154" spans="2:18" ht="16.149999999999999" customHeight="1" x14ac:dyDescent="0.35">
      <c r="B154" s="133"/>
      <c r="C154" s="46" t="s">
        <v>32</v>
      </c>
      <c r="D154" s="46"/>
      <c r="E154" s="46"/>
      <c r="F154" s="46"/>
      <c r="G154" s="46"/>
      <c r="H154" s="46"/>
      <c r="I154" s="46"/>
      <c r="J154" s="46"/>
      <c r="K154" s="43"/>
      <c r="L154" s="407"/>
      <c r="M154" s="623"/>
      <c r="N154" s="623"/>
      <c r="O154" s="623"/>
      <c r="P154" s="623"/>
      <c r="Q154" s="623"/>
      <c r="R154" s="623"/>
    </row>
    <row r="155" spans="2:18" ht="16.149999999999999" customHeight="1" x14ac:dyDescent="0.35">
      <c r="B155" s="133"/>
      <c r="C155" s="46" t="s">
        <v>36</v>
      </c>
      <c r="D155" s="46"/>
      <c r="E155" s="46"/>
      <c r="F155" s="46"/>
      <c r="G155" s="46"/>
      <c r="H155" s="46"/>
      <c r="I155" s="46"/>
      <c r="J155" s="46"/>
      <c r="K155" s="43"/>
      <c r="L155" s="407"/>
      <c r="M155" s="623"/>
      <c r="N155" s="623"/>
      <c r="O155" s="623"/>
      <c r="P155" s="623"/>
      <c r="Q155" s="623"/>
      <c r="R155" s="623"/>
    </row>
    <row r="156" spans="2:18" ht="16.149999999999999" customHeight="1" x14ac:dyDescent="0.35">
      <c r="B156" s="133"/>
      <c r="C156" s="46" t="s">
        <v>33</v>
      </c>
      <c r="D156" s="46"/>
      <c r="E156" s="46"/>
      <c r="F156" s="46"/>
      <c r="G156" s="46"/>
      <c r="H156" s="46"/>
      <c r="I156" s="46"/>
      <c r="J156" s="46"/>
      <c r="K156" s="43"/>
      <c r="L156" s="407"/>
      <c r="M156" s="407"/>
      <c r="N156" s="407"/>
      <c r="O156" s="407"/>
      <c r="P156" s="407"/>
      <c r="Q156" s="407"/>
      <c r="R156" s="407"/>
    </row>
    <row r="157" spans="2:18" ht="16.149999999999999" customHeight="1" x14ac:dyDescent="0.35">
      <c r="B157" s="133"/>
      <c r="C157" s="46" t="s">
        <v>34</v>
      </c>
      <c r="D157" s="46"/>
      <c r="E157" s="46"/>
      <c r="F157" s="46"/>
      <c r="G157" s="46"/>
      <c r="H157" s="46"/>
      <c r="I157" s="46"/>
      <c r="J157" s="46"/>
      <c r="K157" s="43"/>
      <c r="L157" s="407"/>
      <c r="M157" s="407"/>
      <c r="N157" s="407"/>
      <c r="O157" s="407"/>
      <c r="P157" s="407"/>
      <c r="Q157" s="407"/>
      <c r="R157" s="407"/>
    </row>
    <row r="158" spans="2:18" ht="16.149999999999999" customHeight="1" x14ac:dyDescent="0.35">
      <c r="B158" s="133"/>
      <c r="C158" s="46" t="s">
        <v>35</v>
      </c>
      <c r="D158" s="46"/>
      <c r="E158" s="46"/>
      <c r="F158" s="46"/>
      <c r="G158" s="46"/>
      <c r="H158" s="46" t="s">
        <v>37</v>
      </c>
      <c r="I158" s="657"/>
      <c r="J158" s="657"/>
      <c r="K158" s="43"/>
      <c r="L158" s="407"/>
      <c r="M158" s="407"/>
      <c r="N158" s="407"/>
      <c r="O158" s="407"/>
      <c r="P158" s="407"/>
      <c r="Q158" s="407"/>
      <c r="R158" s="407"/>
    </row>
    <row r="159" spans="2:18" ht="16.149999999999999" customHeight="1" x14ac:dyDescent="0.35">
      <c r="B159" s="133"/>
      <c r="C159" s="46" t="s">
        <v>35</v>
      </c>
      <c r="D159" s="46"/>
      <c r="E159" s="46"/>
      <c r="F159" s="46"/>
      <c r="G159" s="46"/>
      <c r="H159" s="46" t="s">
        <v>37</v>
      </c>
      <c r="I159" s="657"/>
      <c r="J159" s="657"/>
      <c r="K159" s="43"/>
      <c r="L159" s="407"/>
      <c r="M159" s="407"/>
      <c r="N159" s="407"/>
      <c r="O159" s="407"/>
      <c r="P159" s="407"/>
      <c r="Q159" s="407"/>
      <c r="R159" s="407"/>
    </row>
    <row r="160" spans="2:18" ht="16.149999999999999" customHeight="1" x14ac:dyDescent="0.35">
      <c r="B160" s="133"/>
      <c r="C160" s="46" t="s">
        <v>35</v>
      </c>
      <c r="D160" s="46"/>
      <c r="E160" s="46"/>
      <c r="F160" s="46"/>
      <c r="G160" s="46"/>
      <c r="H160" s="46" t="s">
        <v>37</v>
      </c>
      <c r="I160" s="657"/>
      <c r="J160" s="657"/>
      <c r="K160" s="43"/>
      <c r="L160" s="407"/>
      <c r="M160" s="407"/>
      <c r="N160" s="407"/>
      <c r="O160" s="407"/>
      <c r="P160" s="407"/>
      <c r="Q160" s="407"/>
      <c r="R160" s="407"/>
    </row>
    <row r="161" spans="2:27" ht="16.149999999999999" customHeight="1" x14ac:dyDescent="0.35">
      <c r="B161" s="202"/>
      <c r="C161" s="58"/>
      <c r="D161" s="58"/>
      <c r="E161" s="58"/>
      <c r="F161" s="58"/>
      <c r="G161" s="58"/>
      <c r="H161" s="58"/>
      <c r="I161" s="58"/>
      <c r="J161" s="58"/>
      <c r="K161" s="83"/>
      <c r="L161" s="407"/>
      <c r="M161" s="407"/>
      <c r="N161" s="407"/>
      <c r="O161" s="407"/>
      <c r="P161" s="407"/>
      <c r="Q161" s="407"/>
      <c r="R161" s="407"/>
    </row>
    <row r="163" spans="2:27" ht="34.5" customHeight="1" x14ac:dyDescent="0.35">
      <c r="B163" s="313"/>
      <c r="C163" s="662" t="s">
        <v>298</v>
      </c>
      <c r="D163" s="662"/>
      <c r="E163" s="662"/>
      <c r="F163" s="662"/>
      <c r="G163" s="662"/>
      <c r="H163" s="662"/>
      <c r="I163" s="662"/>
      <c r="J163" s="662"/>
      <c r="K163" s="663"/>
      <c r="O163" s="664" t="s">
        <v>72</v>
      </c>
      <c r="P163" s="665"/>
      <c r="Q163" s="666"/>
    </row>
    <row r="164" spans="2:27" ht="54" customHeight="1" x14ac:dyDescent="0.35">
      <c r="B164" s="133"/>
      <c r="C164" s="315"/>
      <c r="D164" s="46"/>
      <c r="E164" s="46"/>
      <c r="F164" s="46"/>
      <c r="G164" s="46"/>
      <c r="H164" s="46"/>
      <c r="I164" s="46"/>
      <c r="J164" s="46"/>
      <c r="K164" s="43"/>
    </row>
    <row r="165" spans="2:27" ht="16.149999999999999" customHeight="1" x14ac:dyDescent="0.35">
      <c r="B165" s="133"/>
      <c r="C165" s="46"/>
      <c r="D165" s="46"/>
      <c r="E165" s="46"/>
      <c r="F165" s="46"/>
      <c r="G165" s="46"/>
      <c r="H165" s="46"/>
      <c r="I165" s="46"/>
      <c r="J165" s="46"/>
      <c r="K165" s="43"/>
    </row>
    <row r="166" spans="2:27" ht="16.149999999999999" customHeight="1" x14ac:dyDescent="0.35">
      <c r="B166" s="133"/>
      <c r="C166" s="46" t="s">
        <v>293</v>
      </c>
      <c r="D166" s="46"/>
      <c r="E166" s="46"/>
      <c r="F166" s="46"/>
      <c r="G166" s="142"/>
      <c r="H166" s="46"/>
      <c r="I166" s="46"/>
      <c r="J166" s="46"/>
      <c r="K166" s="43"/>
      <c r="M166" s="658" t="s">
        <v>347</v>
      </c>
      <c r="N166" s="658"/>
      <c r="O166" s="658"/>
      <c r="P166" s="658"/>
      <c r="Q166" s="658"/>
      <c r="R166" s="658"/>
      <c r="S166" s="143"/>
      <c r="T166" s="143"/>
      <c r="U166" s="143"/>
      <c r="V166" s="132"/>
      <c r="W166" s="132"/>
      <c r="X166" s="132"/>
      <c r="Y166" s="132"/>
      <c r="Z166" s="132"/>
      <c r="AA166" s="132"/>
    </row>
    <row r="167" spans="2:27" s="122" customFormat="1" ht="16.149999999999999" customHeight="1" x14ac:dyDescent="0.35">
      <c r="B167" s="314"/>
      <c r="C167" s="362" t="s">
        <v>2</v>
      </c>
      <c r="D167" s="362"/>
      <c r="E167" s="100"/>
      <c r="F167" s="362" t="s">
        <v>3</v>
      </c>
      <c r="G167" s="85"/>
      <c r="H167" s="85"/>
      <c r="I167" s="85"/>
      <c r="J167" s="85"/>
      <c r="K167" s="86"/>
      <c r="L167" s="15"/>
      <c r="M167" s="658"/>
      <c r="N167" s="658"/>
      <c r="O167" s="658"/>
      <c r="P167" s="658"/>
      <c r="Q167" s="658"/>
      <c r="R167" s="658"/>
    </row>
    <row r="168" spans="2:27" s="122" customFormat="1" ht="16.149999999999999" customHeight="1" x14ac:dyDescent="0.35">
      <c r="B168" s="314"/>
      <c r="C168" s="362"/>
      <c r="D168" s="362"/>
      <c r="E168" s="100"/>
      <c r="F168" s="362"/>
      <c r="G168" s="85"/>
      <c r="H168" s="85"/>
      <c r="I168" s="85"/>
      <c r="J168" s="85"/>
      <c r="K168" s="86"/>
      <c r="L168" s="15"/>
      <c r="M168" s="658"/>
      <c r="N168" s="658"/>
      <c r="O168" s="658"/>
      <c r="P168" s="658"/>
      <c r="Q168" s="658"/>
      <c r="R168" s="658"/>
    </row>
    <row r="169" spans="2:27" s="122" customFormat="1" ht="16.149999999999999" customHeight="1" x14ac:dyDescent="0.35">
      <c r="B169" s="314"/>
      <c r="C169" s="46" t="s">
        <v>86</v>
      </c>
      <c r="D169" s="46"/>
      <c r="E169" s="46"/>
      <c r="F169" s="46"/>
      <c r="G169" s="46"/>
      <c r="H169" s="85"/>
      <c r="I169" s="85"/>
      <c r="J169" s="85"/>
      <c r="K169" s="86"/>
      <c r="L169" s="15"/>
      <c r="M169" s="658"/>
      <c r="N169" s="658"/>
      <c r="O169" s="658"/>
      <c r="P169" s="658"/>
      <c r="Q169" s="658"/>
      <c r="R169" s="658"/>
    </row>
    <row r="170" spans="2:27" s="122" customFormat="1" ht="16.149999999999999" customHeight="1" x14ac:dyDescent="0.35">
      <c r="B170" s="314"/>
      <c r="C170" s="362" t="s">
        <v>2</v>
      </c>
      <c r="D170" s="362"/>
      <c r="E170" s="100"/>
      <c r="F170" s="362" t="s">
        <v>3</v>
      </c>
      <c r="G170" s="85"/>
      <c r="H170" s="85"/>
      <c r="I170" s="85"/>
      <c r="J170" s="85"/>
      <c r="K170" s="86"/>
      <c r="L170" s="15"/>
      <c r="M170" s="658"/>
      <c r="N170" s="658"/>
      <c r="O170" s="658"/>
      <c r="P170" s="658"/>
      <c r="Q170" s="658"/>
      <c r="R170" s="658"/>
    </row>
    <row r="171" spans="2:27" s="122" customFormat="1" ht="16.149999999999999" customHeight="1" x14ac:dyDescent="0.35">
      <c r="B171" s="314"/>
      <c r="C171" s="362"/>
      <c r="D171" s="362"/>
      <c r="E171" s="100"/>
      <c r="F171" s="362"/>
      <c r="G171" s="85"/>
      <c r="H171" s="85"/>
      <c r="I171" s="85"/>
      <c r="J171" s="85"/>
      <c r="K171" s="86"/>
      <c r="L171" s="15"/>
      <c r="M171" s="658"/>
      <c r="N171" s="658"/>
      <c r="O171" s="658"/>
      <c r="P171" s="658"/>
      <c r="Q171" s="658"/>
      <c r="R171" s="658"/>
    </row>
    <row r="172" spans="2:27" s="122" customFormat="1" ht="16.149999999999999" customHeight="1" x14ac:dyDescent="0.35">
      <c r="B172" s="314"/>
      <c r="C172" s="46" t="s">
        <v>87</v>
      </c>
      <c r="D172" s="46"/>
      <c r="E172" s="46"/>
      <c r="F172" s="46"/>
      <c r="G172" s="46"/>
      <c r="H172" s="85"/>
      <c r="I172" s="85"/>
      <c r="J172" s="85"/>
      <c r="K172" s="86"/>
      <c r="L172" s="15"/>
      <c r="M172" s="658"/>
      <c r="N172" s="658"/>
      <c r="O172" s="658"/>
      <c r="P172" s="658"/>
      <c r="Q172" s="658"/>
      <c r="R172" s="658"/>
    </row>
    <row r="173" spans="2:27" s="122" customFormat="1" ht="16.149999999999999" customHeight="1" x14ac:dyDescent="0.35">
      <c r="B173" s="314"/>
      <c r="C173" s="362" t="s">
        <v>2</v>
      </c>
      <c r="D173" s="362"/>
      <c r="E173" s="100"/>
      <c r="F173" s="362" t="s">
        <v>3</v>
      </c>
      <c r="G173" s="85"/>
      <c r="H173" s="85"/>
      <c r="I173" s="85"/>
      <c r="J173" s="85"/>
      <c r="K173" s="86"/>
      <c r="L173" s="15"/>
      <c r="M173" s="658"/>
      <c r="N173" s="658"/>
      <c r="O173" s="658"/>
      <c r="P173" s="658"/>
      <c r="Q173" s="658"/>
      <c r="R173" s="658"/>
    </row>
    <row r="174" spans="2:27" ht="16.149999999999999" customHeight="1" x14ac:dyDescent="0.35">
      <c r="B174" s="133"/>
      <c r="C174" s="46"/>
      <c r="D174" s="46"/>
      <c r="E174" s="46"/>
      <c r="F174" s="46"/>
      <c r="G174" s="46"/>
      <c r="H174" s="46"/>
      <c r="I174" s="46"/>
      <c r="J174" s="46"/>
      <c r="K174" s="43"/>
      <c r="M174" s="98"/>
    </row>
    <row r="175" spans="2:27" ht="16.149999999999999" customHeight="1" x14ac:dyDescent="0.35">
      <c r="B175" s="133"/>
      <c r="C175" s="46"/>
      <c r="D175" s="46"/>
      <c r="E175" s="46"/>
      <c r="F175" s="46"/>
      <c r="G175" s="46"/>
      <c r="H175" s="46"/>
      <c r="I175" s="46"/>
      <c r="J175" s="46"/>
      <c r="K175" s="43"/>
      <c r="M175" s="590" t="s">
        <v>90</v>
      </c>
      <c r="N175" s="590"/>
      <c r="O175" s="590"/>
      <c r="P175" s="590"/>
      <c r="Q175" s="590"/>
      <c r="R175" s="590"/>
    </row>
    <row r="176" spans="2:27" ht="16.149999999999999" customHeight="1" x14ac:dyDescent="0.35">
      <c r="B176" s="133"/>
      <c r="C176" s="46" t="s">
        <v>20</v>
      </c>
      <c r="D176" s="46"/>
      <c r="E176" s="527"/>
      <c r="F176" s="528"/>
      <c r="G176" s="528"/>
      <c r="H176" s="528"/>
      <c r="I176" s="528"/>
      <c r="J176" s="529"/>
      <c r="K176" s="43"/>
      <c r="M176" s="590"/>
      <c r="N176" s="590"/>
      <c r="O176" s="590"/>
      <c r="P176" s="590"/>
      <c r="Q176" s="590"/>
      <c r="R176" s="590"/>
    </row>
    <row r="177" spans="2:18" ht="16.149999999999999" customHeight="1" x14ac:dyDescent="0.35">
      <c r="B177" s="133"/>
      <c r="C177" s="46"/>
      <c r="D177" s="46"/>
      <c r="E177" s="46"/>
      <c r="F177" s="46"/>
      <c r="G177" s="46"/>
      <c r="H177" s="46"/>
      <c r="I177" s="46"/>
      <c r="J177" s="46"/>
      <c r="K177" s="43"/>
    </row>
    <row r="178" spans="2:18" ht="16.149999999999999" customHeight="1" x14ac:dyDescent="0.35">
      <c r="B178" s="133"/>
      <c r="C178" s="46" t="s">
        <v>21</v>
      </c>
      <c r="D178" s="46"/>
      <c r="E178" s="527"/>
      <c r="F178" s="528"/>
      <c r="G178" s="528"/>
      <c r="H178" s="528"/>
      <c r="I178" s="528"/>
      <c r="J178" s="529"/>
      <c r="K178" s="43"/>
      <c r="M178" s="590" t="s">
        <v>38</v>
      </c>
      <c r="N178" s="590"/>
      <c r="O178" s="590"/>
      <c r="P178" s="590"/>
      <c r="Q178" s="590"/>
      <c r="R178" s="590"/>
    </row>
    <row r="179" spans="2:18" ht="16.149999999999999" customHeight="1" x14ac:dyDescent="0.35">
      <c r="B179" s="133"/>
      <c r="C179" s="46"/>
      <c r="D179" s="46"/>
      <c r="E179" s="46"/>
      <c r="F179" s="46"/>
      <c r="G179" s="46"/>
      <c r="H179" s="46"/>
      <c r="I179" s="46"/>
      <c r="J179" s="46"/>
      <c r="K179" s="43"/>
      <c r="M179" s="590"/>
      <c r="N179" s="590"/>
      <c r="O179" s="590"/>
      <c r="P179" s="590"/>
      <c r="Q179" s="590"/>
      <c r="R179" s="590"/>
    </row>
    <row r="180" spans="2:18" ht="16.149999999999999" customHeight="1" x14ac:dyDescent="0.35">
      <c r="B180" s="133"/>
      <c r="C180" s="46" t="s">
        <v>159</v>
      </c>
      <c r="D180" s="46"/>
      <c r="E180" s="46"/>
      <c r="F180" s="46"/>
      <c r="G180" s="46"/>
      <c r="H180" s="46"/>
      <c r="I180" s="46"/>
      <c r="J180" s="46"/>
      <c r="K180" s="43"/>
    </row>
    <row r="181" spans="2:18" ht="16.149999999999999" customHeight="1" x14ac:dyDescent="0.35">
      <c r="B181" s="133"/>
      <c r="C181" s="659"/>
      <c r="D181" s="660"/>
      <c r="E181" s="660"/>
      <c r="F181" s="661"/>
      <c r="G181" s="46"/>
      <c r="H181" s="46"/>
      <c r="I181" s="46"/>
      <c r="J181" s="46"/>
      <c r="K181" s="43"/>
      <c r="M181" s="375" t="s">
        <v>289</v>
      </c>
      <c r="N181" s="375"/>
      <c r="O181" s="375"/>
      <c r="P181" s="375"/>
      <c r="Q181" s="375"/>
      <c r="R181" s="375"/>
    </row>
    <row r="182" spans="2:18" ht="16.149999999999999" customHeight="1" x14ac:dyDescent="0.35">
      <c r="B182" s="133"/>
      <c r="C182" s="46"/>
      <c r="D182" s="46"/>
      <c r="E182" s="46"/>
      <c r="F182" s="46"/>
      <c r="G182" s="46"/>
      <c r="H182" s="46"/>
      <c r="I182" s="46"/>
      <c r="J182" s="46"/>
      <c r="K182" s="43"/>
      <c r="M182" s="375"/>
      <c r="N182" s="375"/>
      <c r="O182" s="375"/>
      <c r="P182" s="375"/>
      <c r="Q182" s="375"/>
      <c r="R182" s="375"/>
    </row>
    <row r="183" spans="2:18" ht="16.149999999999999" customHeight="1" x14ac:dyDescent="0.35">
      <c r="B183" s="133"/>
      <c r="C183" s="46"/>
      <c r="D183" s="46"/>
      <c r="E183" s="46"/>
      <c r="F183" s="46"/>
      <c r="G183" s="46"/>
      <c r="H183" s="46"/>
      <c r="I183" s="46"/>
      <c r="J183" s="46"/>
      <c r="K183" s="43"/>
    </row>
    <row r="184" spans="2:18" ht="24.75" customHeight="1" x14ac:dyDescent="0.35">
      <c r="B184" s="133"/>
      <c r="C184" s="46" t="s">
        <v>88</v>
      </c>
      <c r="D184" s="46"/>
      <c r="E184" s="46"/>
      <c r="F184" s="46"/>
      <c r="G184" s="46"/>
      <c r="H184" s="46"/>
      <c r="I184" s="46" t="str">
        <f>"500 merkkiä 
("&amp;TEXT(LEN(C185),"0")&amp;" käytetty)"</f>
        <v>500 merkkiä 
(0 käytetty)</v>
      </c>
      <c r="J184" s="46"/>
      <c r="K184" s="43"/>
    </row>
    <row r="185" spans="2:18" ht="95.25" customHeight="1" x14ac:dyDescent="0.35">
      <c r="B185" s="133"/>
      <c r="C185" s="613"/>
      <c r="D185" s="613"/>
      <c r="E185" s="613"/>
      <c r="F185" s="613"/>
      <c r="G185" s="613"/>
      <c r="H185" s="613"/>
      <c r="I185" s="613"/>
      <c r="J185" s="613"/>
      <c r="K185" s="613"/>
      <c r="M185" s="513" t="s">
        <v>290</v>
      </c>
      <c r="N185" s="513"/>
      <c r="O185" s="513"/>
      <c r="P185" s="513"/>
      <c r="Q185" s="513"/>
      <c r="R185" s="513"/>
    </row>
    <row r="186" spans="2:18" ht="16.149999999999999" customHeight="1" x14ac:dyDescent="0.35">
      <c r="B186" s="133"/>
      <c r="C186" s="46"/>
      <c r="D186" s="46"/>
      <c r="E186" s="46"/>
      <c r="F186" s="46"/>
      <c r="G186" s="46"/>
      <c r="H186" s="46"/>
      <c r="I186" s="46"/>
      <c r="J186" s="46"/>
      <c r="K186" s="43"/>
    </row>
    <row r="187" spans="2:18" ht="16.149999999999999" customHeight="1" x14ac:dyDescent="0.35">
      <c r="B187" s="133"/>
      <c r="C187" s="46" t="s">
        <v>22</v>
      </c>
      <c r="D187" s="46"/>
      <c r="E187" s="46"/>
      <c r="F187" s="46"/>
      <c r="G187" s="46"/>
      <c r="H187" s="46"/>
      <c r="I187" s="46" t="str">
        <f>"500 merkkiä 
("&amp;TEXT(LEN(C188),"0")&amp;" käytetty)"</f>
        <v>500 merkkiä 
(0 käytetty)</v>
      </c>
      <c r="J187" s="46"/>
      <c r="K187" s="43"/>
    </row>
    <row r="188" spans="2:18" ht="95.25" customHeight="1" x14ac:dyDescent="0.35">
      <c r="B188" s="133"/>
      <c r="C188" s="613"/>
      <c r="D188" s="613"/>
      <c r="E188" s="613"/>
      <c r="F188" s="613"/>
      <c r="G188" s="613"/>
      <c r="H188" s="613"/>
      <c r="I188" s="613"/>
      <c r="J188" s="613"/>
      <c r="K188" s="613"/>
      <c r="M188" s="513" t="s">
        <v>39</v>
      </c>
      <c r="N188" s="513"/>
      <c r="O188" s="513"/>
      <c r="P188" s="513"/>
      <c r="Q188" s="513"/>
      <c r="R188" s="513"/>
    </row>
    <row r="189" spans="2:18" ht="16.149999999999999" customHeight="1" x14ac:dyDescent="0.35">
      <c r="B189" s="133"/>
      <c r="C189" s="46"/>
      <c r="D189" s="46"/>
      <c r="E189" s="46"/>
      <c r="F189" s="46"/>
      <c r="G189" s="46"/>
      <c r="H189" s="46"/>
      <c r="I189" s="46"/>
      <c r="J189" s="46"/>
      <c r="K189" s="43"/>
    </row>
    <row r="190" spans="2:18" ht="16.149999999999999" customHeight="1" x14ac:dyDescent="0.35">
      <c r="B190" s="133"/>
      <c r="C190" s="363"/>
      <c r="D190" s="363"/>
      <c r="E190" s="145"/>
      <c r="F190" s="363"/>
      <c r="G190" s="21"/>
      <c r="H190" s="21"/>
      <c r="I190" s="21"/>
      <c r="J190" s="21"/>
      <c r="K190" s="22"/>
    </row>
    <row r="191" spans="2:18" ht="16.149999999999999" customHeight="1" x14ac:dyDescent="0.35">
      <c r="B191" s="133"/>
      <c r="C191" s="46" t="s">
        <v>473</v>
      </c>
      <c r="D191" s="46"/>
      <c r="E191" s="46"/>
      <c r="F191" s="46"/>
      <c r="G191" s="46"/>
      <c r="H191" s="46"/>
      <c r="I191" s="46"/>
      <c r="J191" s="46"/>
      <c r="K191" s="43"/>
      <c r="L191" s="407"/>
      <c r="M191" s="132"/>
      <c r="N191" s="132"/>
      <c r="O191" s="132"/>
      <c r="P191" s="132"/>
      <c r="Q191" s="132"/>
      <c r="R191" s="407"/>
    </row>
    <row r="192" spans="2:18" ht="16.149999999999999" customHeight="1" x14ac:dyDescent="0.35">
      <c r="B192" s="133"/>
      <c r="C192" s="46" t="s">
        <v>89</v>
      </c>
      <c r="D192" s="46"/>
      <c r="E192" s="46"/>
      <c r="F192" s="46"/>
      <c r="G192" s="46"/>
      <c r="H192" s="46"/>
      <c r="I192" s="46"/>
      <c r="J192" s="46"/>
      <c r="K192" s="43"/>
      <c r="L192" s="407"/>
      <c r="M192" s="623" t="s">
        <v>507</v>
      </c>
      <c r="N192" s="623"/>
      <c r="O192" s="623"/>
      <c r="P192" s="623"/>
      <c r="Q192" s="623"/>
      <c r="R192" s="623"/>
    </row>
    <row r="193" spans="2:18" ht="16.149999999999999" customHeight="1" x14ac:dyDescent="0.35">
      <c r="B193" s="133"/>
      <c r="C193" s="46" t="s">
        <v>31</v>
      </c>
      <c r="D193" s="46"/>
      <c r="E193" s="46"/>
      <c r="F193" s="46"/>
      <c r="G193" s="46"/>
      <c r="H193" s="46"/>
      <c r="I193" s="46"/>
      <c r="J193" s="46"/>
      <c r="K193" s="43"/>
      <c r="L193" s="407"/>
      <c r="M193" s="623"/>
      <c r="N193" s="623"/>
      <c r="O193" s="623"/>
      <c r="P193" s="623"/>
      <c r="Q193" s="623"/>
      <c r="R193" s="623"/>
    </row>
    <row r="194" spans="2:18" ht="16.149999999999999" customHeight="1" x14ac:dyDescent="0.35">
      <c r="B194" s="133"/>
      <c r="C194" s="46" t="s">
        <v>32</v>
      </c>
      <c r="D194" s="46"/>
      <c r="E194" s="46"/>
      <c r="F194" s="46"/>
      <c r="G194" s="46"/>
      <c r="H194" s="46"/>
      <c r="I194" s="46"/>
      <c r="J194" s="46"/>
      <c r="K194" s="43"/>
      <c r="L194" s="407"/>
      <c r="M194" s="623"/>
      <c r="N194" s="623"/>
      <c r="O194" s="623"/>
      <c r="P194" s="623"/>
      <c r="Q194" s="623"/>
      <c r="R194" s="623"/>
    </row>
    <row r="195" spans="2:18" ht="16.149999999999999" customHeight="1" x14ac:dyDescent="0.35">
      <c r="B195" s="133"/>
      <c r="C195" s="46" t="s">
        <v>36</v>
      </c>
      <c r="D195" s="46"/>
      <c r="E195" s="46"/>
      <c r="F195" s="46"/>
      <c r="G195" s="46"/>
      <c r="H195" s="46"/>
      <c r="I195" s="46"/>
      <c r="J195" s="46"/>
      <c r="K195" s="43"/>
      <c r="L195" s="407"/>
      <c r="M195" s="623"/>
      <c r="N195" s="623"/>
      <c r="O195" s="623"/>
      <c r="P195" s="623"/>
      <c r="Q195" s="623"/>
      <c r="R195" s="623"/>
    </row>
    <row r="196" spans="2:18" ht="16.149999999999999" customHeight="1" x14ac:dyDescent="0.35">
      <c r="B196" s="133"/>
      <c r="C196" s="46" t="s">
        <v>33</v>
      </c>
      <c r="D196" s="46"/>
      <c r="E196" s="46"/>
      <c r="F196" s="46"/>
      <c r="G196" s="46"/>
      <c r="H196" s="46"/>
      <c r="I196" s="46"/>
      <c r="J196" s="46"/>
      <c r="K196" s="43"/>
      <c r="L196" s="407"/>
      <c r="M196" s="407"/>
      <c r="N196" s="407"/>
      <c r="O196" s="407"/>
      <c r="P196" s="407"/>
      <c r="Q196" s="407"/>
      <c r="R196" s="407"/>
    </row>
    <row r="197" spans="2:18" ht="16.149999999999999" customHeight="1" x14ac:dyDescent="0.35">
      <c r="B197" s="133"/>
      <c r="C197" s="46" t="s">
        <v>34</v>
      </c>
      <c r="D197" s="46"/>
      <c r="E197" s="46"/>
      <c r="F197" s="46"/>
      <c r="G197" s="46"/>
      <c r="H197" s="46"/>
      <c r="I197" s="46"/>
      <c r="J197" s="46"/>
      <c r="K197" s="43"/>
      <c r="L197" s="407"/>
      <c r="M197" s="407"/>
      <c r="N197" s="407"/>
      <c r="O197" s="407"/>
      <c r="P197" s="407"/>
      <c r="Q197" s="407"/>
      <c r="R197" s="407"/>
    </row>
    <row r="198" spans="2:18" ht="16.149999999999999" customHeight="1" x14ac:dyDescent="0.35">
      <c r="B198" s="133"/>
      <c r="C198" s="46" t="s">
        <v>35</v>
      </c>
      <c r="D198" s="46"/>
      <c r="E198" s="46"/>
      <c r="F198" s="46"/>
      <c r="G198" s="46"/>
      <c r="H198" s="46" t="s">
        <v>37</v>
      </c>
      <c r="I198" s="657"/>
      <c r="J198" s="657"/>
      <c r="K198" s="43"/>
      <c r="L198" s="407"/>
      <c r="M198" s="407"/>
      <c r="N198" s="407"/>
      <c r="O198" s="407"/>
      <c r="P198" s="407"/>
      <c r="Q198" s="407"/>
      <c r="R198" s="407"/>
    </row>
    <row r="199" spans="2:18" ht="16.149999999999999" customHeight="1" x14ac:dyDescent="0.35">
      <c r="B199" s="133"/>
      <c r="C199" s="46" t="s">
        <v>35</v>
      </c>
      <c r="D199" s="46"/>
      <c r="E199" s="46"/>
      <c r="F199" s="46"/>
      <c r="G199" s="46"/>
      <c r="H199" s="46" t="s">
        <v>37</v>
      </c>
      <c r="I199" s="657"/>
      <c r="J199" s="657"/>
      <c r="K199" s="43"/>
      <c r="L199" s="407"/>
      <c r="M199" s="407"/>
      <c r="N199" s="407"/>
      <c r="O199" s="407"/>
      <c r="P199" s="407"/>
      <c r="Q199" s="407"/>
      <c r="R199" s="407"/>
    </row>
    <row r="200" spans="2:18" ht="16.149999999999999" customHeight="1" x14ac:dyDescent="0.35">
      <c r="B200" s="133"/>
      <c r="C200" s="46" t="s">
        <v>35</v>
      </c>
      <c r="D200" s="46"/>
      <c r="E200" s="46"/>
      <c r="F200" s="46"/>
      <c r="G200" s="46"/>
      <c r="H200" s="46" t="s">
        <v>37</v>
      </c>
      <c r="I200" s="657"/>
      <c r="J200" s="657"/>
      <c r="K200" s="43"/>
      <c r="L200" s="407"/>
      <c r="M200" s="407"/>
      <c r="N200" s="407"/>
      <c r="O200" s="407"/>
      <c r="P200" s="407"/>
      <c r="Q200" s="407"/>
      <c r="R200" s="407"/>
    </row>
    <row r="201" spans="2:18" ht="16.149999999999999" customHeight="1" x14ac:dyDescent="0.35">
      <c r="B201" s="202"/>
      <c r="C201" s="58"/>
      <c r="D201" s="58"/>
      <c r="E201" s="58"/>
      <c r="F201" s="58"/>
      <c r="G201" s="58"/>
      <c r="H201" s="58"/>
      <c r="I201" s="58"/>
      <c r="J201" s="58"/>
      <c r="K201" s="83"/>
      <c r="L201" s="407"/>
      <c r="M201" s="407"/>
      <c r="N201" s="407"/>
      <c r="O201" s="407"/>
      <c r="P201" s="407"/>
      <c r="Q201" s="407"/>
      <c r="R201" s="407"/>
    </row>
  </sheetData>
  <sheetProtection sheet="1" selectLockedCells="1"/>
  <mergeCells count="82">
    <mergeCell ref="M72:R75"/>
    <mergeCell ref="M112:R115"/>
    <mergeCell ref="M152:R155"/>
    <mergeCell ref="M192:R195"/>
    <mergeCell ref="M28:R28"/>
    <mergeCell ref="M105:R105"/>
    <mergeCell ref="M108:R108"/>
    <mergeCell ref="O83:Q83"/>
    <mergeCell ref="M86:R93"/>
    <mergeCell ref="M95:R96"/>
    <mergeCell ref="M98:R99"/>
    <mergeCell ref="M185:R185"/>
    <mergeCell ref="M175:R176"/>
    <mergeCell ref="M178:R179"/>
    <mergeCell ref="C3:K3"/>
    <mergeCell ref="O2:Q2"/>
    <mergeCell ref="M6:R13"/>
    <mergeCell ref="E16:J16"/>
    <mergeCell ref="E18:J18"/>
    <mergeCell ref="C21:F21"/>
    <mergeCell ref="M4:R4"/>
    <mergeCell ref="M25:R25"/>
    <mergeCell ref="M15:R16"/>
    <mergeCell ref="M18:R19"/>
    <mergeCell ref="M21:R21"/>
    <mergeCell ref="C25:K25"/>
    <mergeCell ref="C28:K28"/>
    <mergeCell ref="M46:R53"/>
    <mergeCell ref="E56:J56"/>
    <mergeCell ref="E58:J58"/>
    <mergeCell ref="C61:F61"/>
    <mergeCell ref="M32:R35"/>
    <mergeCell ref="C65:K65"/>
    <mergeCell ref="M65:R65"/>
    <mergeCell ref="M68:R68"/>
    <mergeCell ref="I38:J38"/>
    <mergeCell ref="I39:J39"/>
    <mergeCell ref="I40:J40"/>
    <mergeCell ref="C43:K43"/>
    <mergeCell ref="O43:Q43"/>
    <mergeCell ref="M55:R56"/>
    <mergeCell ref="M58:R59"/>
    <mergeCell ref="C68:K68"/>
    <mergeCell ref="I78:J78"/>
    <mergeCell ref="E98:J98"/>
    <mergeCell ref="C101:F101"/>
    <mergeCell ref="C105:K105"/>
    <mergeCell ref="C108:K108"/>
    <mergeCell ref="I79:J79"/>
    <mergeCell ref="I80:J80"/>
    <mergeCell ref="C83:K83"/>
    <mergeCell ref="E96:J96"/>
    <mergeCell ref="I118:J118"/>
    <mergeCell ref="I119:J119"/>
    <mergeCell ref="I120:J120"/>
    <mergeCell ref="M145:R145"/>
    <mergeCell ref="M148:R148"/>
    <mergeCell ref="C123:K123"/>
    <mergeCell ref="O123:Q123"/>
    <mergeCell ref="M126:R133"/>
    <mergeCell ref="E136:J136"/>
    <mergeCell ref="E138:J138"/>
    <mergeCell ref="C141:F141"/>
    <mergeCell ref="M138:R139"/>
    <mergeCell ref="M135:R136"/>
    <mergeCell ref="C145:K145"/>
    <mergeCell ref="C148:K148"/>
    <mergeCell ref="I158:J158"/>
    <mergeCell ref="I159:J159"/>
    <mergeCell ref="I160:J160"/>
    <mergeCell ref="C163:K163"/>
    <mergeCell ref="O163:Q163"/>
    <mergeCell ref="M166:R173"/>
    <mergeCell ref="E176:J176"/>
    <mergeCell ref="E178:J178"/>
    <mergeCell ref="C181:F181"/>
    <mergeCell ref="C185:K185"/>
    <mergeCell ref="I199:J199"/>
    <mergeCell ref="I200:J200"/>
    <mergeCell ref="I198:J198"/>
    <mergeCell ref="C188:K188"/>
    <mergeCell ref="M188:R18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00000000-0002-0000-0E00-000000000000}">
      <formula1>500</formula1>
    </dataValidation>
  </dataValidations>
  <hyperlinks>
    <hyperlink ref="O2:Q2" location="'Aloita tästä'!A1" display="PALAA TÄSTÄ KANSISIVULLE" xr:uid="{00000000-0004-0000-0E00-000001000000}"/>
    <hyperlink ref="O43:Q43" location="'Aloita tästä'!A1" display="PALAA TÄSTÄ KANSISIVULLE" xr:uid="{00000000-0004-0000-0E00-000003000000}"/>
    <hyperlink ref="O83:Q83" location="'Aloita tästä'!A1" display="PALAA TÄSTÄ KANSISIVULLE" xr:uid="{00000000-0004-0000-0E00-000005000000}"/>
    <hyperlink ref="O123:Q123" location="'Aloita tästä'!A1" display="PALAA TÄSTÄ KANSISIVULLE" xr:uid="{00000000-0004-0000-0E00-000007000000}"/>
    <hyperlink ref="O163:Q163" location="'Aloita tästä'!A1" display="PALAA TÄSTÄ KANSISIVULLE" xr:uid="{00000000-0004-0000-0E00-000009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xdr:col>
                    <xdr:colOff>361950</xdr:colOff>
                    <xdr:row>5</xdr:row>
                    <xdr:rowOff>184150</xdr:rowOff>
                  </from>
                  <to>
                    <xdr:col>2</xdr:col>
                    <xdr:colOff>590550</xdr:colOff>
                    <xdr:row>7</xdr:row>
                    <xdr:rowOff>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5</xdr:col>
                    <xdr:colOff>209550</xdr:colOff>
                    <xdr:row>5</xdr:row>
                    <xdr:rowOff>190500</xdr:rowOff>
                  </from>
                  <to>
                    <xdr:col>5</xdr:col>
                    <xdr:colOff>514350</xdr:colOff>
                    <xdr:row>7</xdr:row>
                    <xdr:rowOff>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xdr:col>
                    <xdr:colOff>361950</xdr:colOff>
                    <xdr:row>8</xdr:row>
                    <xdr:rowOff>184150</xdr:rowOff>
                  </from>
                  <to>
                    <xdr:col>2</xdr:col>
                    <xdr:colOff>590550</xdr:colOff>
                    <xdr:row>10</xdr:row>
                    <xdr:rowOff>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5</xdr:col>
                    <xdr:colOff>209550</xdr:colOff>
                    <xdr:row>8</xdr:row>
                    <xdr:rowOff>190500</xdr:rowOff>
                  </from>
                  <to>
                    <xdr:col>5</xdr:col>
                    <xdr:colOff>514350</xdr:colOff>
                    <xdr:row>10</xdr:row>
                    <xdr:rowOff>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2</xdr:col>
                    <xdr:colOff>361950</xdr:colOff>
                    <xdr:row>11</xdr:row>
                    <xdr:rowOff>184150</xdr:rowOff>
                  </from>
                  <to>
                    <xdr:col>2</xdr:col>
                    <xdr:colOff>590550</xdr:colOff>
                    <xdr:row>13</xdr:row>
                    <xdr:rowOff>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5</xdr:col>
                    <xdr:colOff>209550</xdr:colOff>
                    <xdr:row>11</xdr:row>
                    <xdr:rowOff>190500</xdr:rowOff>
                  </from>
                  <to>
                    <xdr:col>5</xdr:col>
                    <xdr:colOff>514350</xdr:colOff>
                    <xdr:row>13</xdr:row>
                    <xdr:rowOff>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5</xdr:col>
                    <xdr:colOff>19050</xdr:colOff>
                    <xdr:row>30</xdr:row>
                    <xdr:rowOff>152400</xdr:rowOff>
                  </from>
                  <to>
                    <xdr:col>5</xdr:col>
                    <xdr:colOff>228600</xdr:colOff>
                    <xdr:row>31</xdr:row>
                    <xdr:rowOff>171450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5</xdr:col>
                    <xdr:colOff>19050</xdr:colOff>
                    <xdr:row>31</xdr:row>
                    <xdr:rowOff>152400</xdr:rowOff>
                  </from>
                  <to>
                    <xdr:col>5</xdr:col>
                    <xdr:colOff>228600</xdr:colOff>
                    <xdr:row>32</xdr:row>
                    <xdr:rowOff>171450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5</xdr:col>
                    <xdr:colOff>19050</xdr:colOff>
                    <xdr:row>32</xdr:row>
                    <xdr:rowOff>152400</xdr:rowOff>
                  </from>
                  <to>
                    <xdr:col>5</xdr:col>
                    <xdr:colOff>228600</xdr:colOff>
                    <xdr:row>33</xdr:row>
                    <xdr:rowOff>171450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5</xdr:col>
                    <xdr:colOff>19050</xdr:colOff>
                    <xdr:row>33</xdr:row>
                    <xdr:rowOff>152400</xdr:rowOff>
                  </from>
                  <to>
                    <xdr:col>5</xdr:col>
                    <xdr:colOff>228600</xdr:colOff>
                    <xdr:row>34</xdr:row>
                    <xdr:rowOff>171450</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5</xdr:col>
                    <xdr:colOff>19050</xdr:colOff>
                    <xdr:row>34</xdr:row>
                    <xdr:rowOff>152400</xdr:rowOff>
                  </from>
                  <to>
                    <xdr:col>5</xdr:col>
                    <xdr:colOff>228600</xdr:colOff>
                    <xdr:row>35</xdr:row>
                    <xdr:rowOff>171450</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5</xdr:col>
                    <xdr:colOff>19050</xdr:colOff>
                    <xdr:row>35</xdr:row>
                    <xdr:rowOff>152400</xdr:rowOff>
                  </from>
                  <to>
                    <xdr:col>5</xdr:col>
                    <xdr:colOff>228600</xdr:colOff>
                    <xdr:row>36</xdr:row>
                    <xdr:rowOff>171450</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5</xdr:col>
                    <xdr:colOff>19050</xdr:colOff>
                    <xdr:row>36</xdr:row>
                    <xdr:rowOff>152400</xdr:rowOff>
                  </from>
                  <to>
                    <xdr:col>5</xdr:col>
                    <xdr:colOff>228600</xdr:colOff>
                    <xdr:row>37</xdr:row>
                    <xdr:rowOff>171450</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5</xdr:col>
                    <xdr:colOff>19050</xdr:colOff>
                    <xdr:row>37</xdr:row>
                    <xdr:rowOff>152400</xdr:rowOff>
                  </from>
                  <to>
                    <xdr:col>5</xdr:col>
                    <xdr:colOff>228600</xdr:colOff>
                    <xdr:row>38</xdr:row>
                    <xdr:rowOff>171450</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5</xdr:col>
                    <xdr:colOff>19050</xdr:colOff>
                    <xdr:row>38</xdr:row>
                    <xdr:rowOff>152400</xdr:rowOff>
                  </from>
                  <to>
                    <xdr:col>5</xdr:col>
                    <xdr:colOff>228600</xdr:colOff>
                    <xdr:row>39</xdr:row>
                    <xdr:rowOff>171450</xdr:rowOff>
                  </to>
                </anchor>
              </controlPr>
            </control>
          </mc:Choice>
        </mc:AlternateContent>
        <mc:AlternateContent xmlns:mc="http://schemas.openxmlformats.org/markup-compatibility/2006">
          <mc:Choice Requires="x14">
            <control shapeId="54292" r:id="rId19" name="Check Box 20">
              <controlPr defaultSize="0" autoFill="0" autoLine="0" autoPict="0">
                <anchor moveWithCells="1">
                  <from>
                    <xdr:col>2</xdr:col>
                    <xdr:colOff>361950</xdr:colOff>
                    <xdr:row>45</xdr:row>
                    <xdr:rowOff>184150</xdr:rowOff>
                  </from>
                  <to>
                    <xdr:col>2</xdr:col>
                    <xdr:colOff>590550</xdr:colOff>
                    <xdr:row>47</xdr:row>
                    <xdr:rowOff>0</xdr:rowOff>
                  </to>
                </anchor>
              </controlPr>
            </control>
          </mc:Choice>
        </mc:AlternateContent>
        <mc:AlternateContent xmlns:mc="http://schemas.openxmlformats.org/markup-compatibility/2006">
          <mc:Choice Requires="x14">
            <control shapeId="54293" r:id="rId20" name="Check Box 21">
              <controlPr defaultSize="0" autoFill="0" autoLine="0" autoPict="0">
                <anchor moveWithCells="1">
                  <from>
                    <xdr:col>5</xdr:col>
                    <xdr:colOff>209550</xdr:colOff>
                    <xdr:row>45</xdr:row>
                    <xdr:rowOff>190500</xdr:rowOff>
                  </from>
                  <to>
                    <xdr:col>5</xdr:col>
                    <xdr:colOff>514350</xdr:colOff>
                    <xdr:row>47</xdr:row>
                    <xdr:rowOff>0</xdr:rowOff>
                  </to>
                </anchor>
              </controlPr>
            </control>
          </mc:Choice>
        </mc:AlternateContent>
        <mc:AlternateContent xmlns:mc="http://schemas.openxmlformats.org/markup-compatibility/2006">
          <mc:Choice Requires="x14">
            <control shapeId="54294" r:id="rId21" name="Check Box 22">
              <controlPr defaultSize="0" autoFill="0" autoLine="0" autoPict="0">
                <anchor moveWithCells="1">
                  <from>
                    <xdr:col>2</xdr:col>
                    <xdr:colOff>361950</xdr:colOff>
                    <xdr:row>48</xdr:row>
                    <xdr:rowOff>184150</xdr:rowOff>
                  </from>
                  <to>
                    <xdr:col>2</xdr:col>
                    <xdr:colOff>590550</xdr:colOff>
                    <xdr:row>50</xdr:row>
                    <xdr:rowOff>0</xdr:rowOff>
                  </to>
                </anchor>
              </controlPr>
            </control>
          </mc:Choice>
        </mc:AlternateContent>
        <mc:AlternateContent xmlns:mc="http://schemas.openxmlformats.org/markup-compatibility/2006">
          <mc:Choice Requires="x14">
            <control shapeId="54295" r:id="rId22" name="Check Box 23">
              <controlPr defaultSize="0" autoFill="0" autoLine="0" autoPict="0">
                <anchor moveWithCells="1">
                  <from>
                    <xdr:col>5</xdr:col>
                    <xdr:colOff>209550</xdr:colOff>
                    <xdr:row>48</xdr:row>
                    <xdr:rowOff>190500</xdr:rowOff>
                  </from>
                  <to>
                    <xdr:col>5</xdr:col>
                    <xdr:colOff>514350</xdr:colOff>
                    <xdr:row>50</xdr:row>
                    <xdr:rowOff>0</xdr:rowOff>
                  </to>
                </anchor>
              </controlPr>
            </control>
          </mc:Choice>
        </mc:AlternateContent>
        <mc:AlternateContent xmlns:mc="http://schemas.openxmlformats.org/markup-compatibility/2006">
          <mc:Choice Requires="x14">
            <control shapeId="54296" r:id="rId23" name="Check Box 24">
              <controlPr defaultSize="0" autoFill="0" autoLine="0" autoPict="0">
                <anchor moveWithCells="1">
                  <from>
                    <xdr:col>2</xdr:col>
                    <xdr:colOff>361950</xdr:colOff>
                    <xdr:row>51</xdr:row>
                    <xdr:rowOff>184150</xdr:rowOff>
                  </from>
                  <to>
                    <xdr:col>2</xdr:col>
                    <xdr:colOff>590550</xdr:colOff>
                    <xdr:row>53</xdr:row>
                    <xdr:rowOff>0</xdr:rowOff>
                  </to>
                </anchor>
              </controlPr>
            </control>
          </mc:Choice>
        </mc:AlternateContent>
        <mc:AlternateContent xmlns:mc="http://schemas.openxmlformats.org/markup-compatibility/2006">
          <mc:Choice Requires="x14">
            <control shapeId="54297" r:id="rId24" name="Check Box 25">
              <controlPr defaultSize="0" autoFill="0" autoLine="0" autoPict="0">
                <anchor moveWithCells="1">
                  <from>
                    <xdr:col>5</xdr:col>
                    <xdr:colOff>209550</xdr:colOff>
                    <xdr:row>51</xdr:row>
                    <xdr:rowOff>190500</xdr:rowOff>
                  </from>
                  <to>
                    <xdr:col>5</xdr:col>
                    <xdr:colOff>514350</xdr:colOff>
                    <xdr:row>53</xdr:row>
                    <xdr:rowOff>0</xdr:rowOff>
                  </to>
                </anchor>
              </controlPr>
            </control>
          </mc:Choice>
        </mc:AlternateContent>
        <mc:AlternateContent xmlns:mc="http://schemas.openxmlformats.org/markup-compatibility/2006">
          <mc:Choice Requires="x14">
            <control shapeId="54298" r:id="rId25" name="Check Box 26">
              <controlPr defaultSize="0" autoFill="0" autoLine="0" autoPict="0">
                <anchor moveWithCells="1">
                  <from>
                    <xdr:col>5</xdr:col>
                    <xdr:colOff>19050</xdr:colOff>
                    <xdr:row>70</xdr:row>
                    <xdr:rowOff>152400</xdr:rowOff>
                  </from>
                  <to>
                    <xdr:col>5</xdr:col>
                    <xdr:colOff>228600</xdr:colOff>
                    <xdr:row>71</xdr:row>
                    <xdr:rowOff>171450</xdr:rowOff>
                  </to>
                </anchor>
              </controlPr>
            </control>
          </mc:Choice>
        </mc:AlternateContent>
        <mc:AlternateContent xmlns:mc="http://schemas.openxmlformats.org/markup-compatibility/2006">
          <mc:Choice Requires="x14">
            <control shapeId="54299" r:id="rId26" name="Check Box 27">
              <controlPr defaultSize="0" autoFill="0" autoLine="0" autoPict="0">
                <anchor moveWithCells="1">
                  <from>
                    <xdr:col>5</xdr:col>
                    <xdr:colOff>19050</xdr:colOff>
                    <xdr:row>71</xdr:row>
                    <xdr:rowOff>152400</xdr:rowOff>
                  </from>
                  <to>
                    <xdr:col>5</xdr:col>
                    <xdr:colOff>228600</xdr:colOff>
                    <xdr:row>72</xdr:row>
                    <xdr:rowOff>171450</xdr:rowOff>
                  </to>
                </anchor>
              </controlPr>
            </control>
          </mc:Choice>
        </mc:AlternateContent>
        <mc:AlternateContent xmlns:mc="http://schemas.openxmlformats.org/markup-compatibility/2006">
          <mc:Choice Requires="x14">
            <control shapeId="54300" r:id="rId27" name="Check Box 28">
              <controlPr defaultSize="0" autoFill="0" autoLine="0" autoPict="0">
                <anchor moveWithCells="1">
                  <from>
                    <xdr:col>5</xdr:col>
                    <xdr:colOff>19050</xdr:colOff>
                    <xdr:row>72</xdr:row>
                    <xdr:rowOff>152400</xdr:rowOff>
                  </from>
                  <to>
                    <xdr:col>5</xdr:col>
                    <xdr:colOff>228600</xdr:colOff>
                    <xdr:row>73</xdr:row>
                    <xdr:rowOff>171450</xdr:rowOff>
                  </to>
                </anchor>
              </controlPr>
            </control>
          </mc:Choice>
        </mc:AlternateContent>
        <mc:AlternateContent xmlns:mc="http://schemas.openxmlformats.org/markup-compatibility/2006">
          <mc:Choice Requires="x14">
            <control shapeId="54301" r:id="rId28" name="Check Box 29">
              <controlPr defaultSize="0" autoFill="0" autoLine="0" autoPict="0">
                <anchor moveWithCells="1">
                  <from>
                    <xdr:col>5</xdr:col>
                    <xdr:colOff>19050</xdr:colOff>
                    <xdr:row>73</xdr:row>
                    <xdr:rowOff>152400</xdr:rowOff>
                  </from>
                  <to>
                    <xdr:col>5</xdr:col>
                    <xdr:colOff>228600</xdr:colOff>
                    <xdr:row>74</xdr:row>
                    <xdr:rowOff>171450</xdr:rowOff>
                  </to>
                </anchor>
              </controlPr>
            </control>
          </mc:Choice>
        </mc:AlternateContent>
        <mc:AlternateContent xmlns:mc="http://schemas.openxmlformats.org/markup-compatibility/2006">
          <mc:Choice Requires="x14">
            <control shapeId="54302" r:id="rId29" name="Check Box 30">
              <controlPr defaultSize="0" autoFill="0" autoLine="0" autoPict="0">
                <anchor moveWithCells="1">
                  <from>
                    <xdr:col>5</xdr:col>
                    <xdr:colOff>19050</xdr:colOff>
                    <xdr:row>74</xdr:row>
                    <xdr:rowOff>152400</xdr:rowOff>
                  </from>
                  <to>
                    <xdr:col>5</xdr:col>
                    <xdr:colOff>228600</xdr:colOff>
                    <xdr:row>75</xdr:row>
                    <xdr:rowOff>171450</xdr:rowOff>
                  </to>
                </anchor>
              </controlPr>
            </control>
          </mc:Choice>
        </mc:AlternateContent>
        <mc:AlternateContent xmlns:mc="http://schemas.openxmlformats.org/markup-compatibility/2006">
          <mc:Choice Requires="x14">
            <control shapeId="54303" r:id="rId30" name="Check Box 31">
              <controlPr defaultSize="0" autoFill="0" autoLine="0" autoPict="0">
                <anchor moveWithCells="1">
                  <from>
                    <xdr:col>5</xdr:col>
                    <xdr:colOff>19050</xdr:colOff>
                    <xdr:row>75</xdr:row>
                    <xdr:rowOff>152400</xdr:rowOff>
                  </from>
                  <to>
                    <xdr:col>5</xdr:col>
                    <xdr:colOff>228600</xdr:colOff>
                    <xdr:row>76</xdr:row>
                    <xdr:rowOff>171450</xdr:rowOff>
                  </to>
                </anchor>
              </controlPr>
            </control>
          </mc:Choice>
        </mc:AlternateContent>
        <mc:AlternateContent xmlns:mc="http://schemas.openxmlformats.org/markup-compatibility/2006">
          <mc:Choice Requires="x14">
            <control shapeId="54304" r:id="rId31" name="Check Box 32">
              <controlPr defaultSize="0" autoFill="0" autoLine="0" autoPict="0">
                <anchor moveWithCells="1">
                  <from>
                    <xdr:col>5</xdr:col>
                    <xdr:colOff>19050</xdr:colOff>
                    <xdr:row>76</xdr:row>
                    <xdr:rowOff>152400</xdr:rowOff>
                  </from>
                  <to>
                    <xdr:col>5</xdr:col>
                    <xdr:colOff>228600</xdr:colOff>
                    <xdr:row>77</xdr:row>
                    <xdr:rowOff>171450</xdr:rowOff>
                  </to>
                </anchor>
              </controlPr>
            </control>
          </mc:Choice>
        </mc:AlternateContent>
        <mc:AlternateContent xmlns:mc="http://schemas.openxmlformats.org/markup-compatibility/2006">
          <mc:Choice Requires="x14">
            <control shapeId="54305" r:id="rId32" name="Check Box 33">
              <controlPr defaultSize="0" autoFill="0" autoLine="0" autoPict="0">
                <anchor moveWithCells="1">
                  <from>
                    <xdr:col>5</xdr:col>
                    <xdr:colOff>19050</xdr:colOff>
                    <xdr:row>77</xdr:row>
                    <xdr:rowOff>152400</xdr:rowOff>
                  </from>
                  <to>
                    <xdr:col>5</xdr:col>
                    <xdr:colOff>228600</xdr:colOff>
                    <xdr:row>78</xdr:row>
                    <xdr:rowOff>171450</xdr:rowOff>
                  </to>
                </anchor>
              </controlPr>
            </control>
          </mc:Choice>
        </mc:AlternateContent>
        <mc:AlternateContent xmlns:mc="http://schemas.openxmlformats.org/markup-compatibility/2006">
          <mc:Choice Requires="x14">
            <control shapeId="54306" r:id="rId33" name="Check Box 34">
              <controlPr defaultSize="0" autoFill="0" autoLine="0" autoPict="0">
                <anchor moveWithCells="1">
                  <from>
                    <xdr:col>5</xdr:col>
                    <xdr:colOff>19050</xdr:colOff>
                    <xdr:row>78</xdr:row>
                    <xdr:rowOff>152400</xdr:rowOff>
                  </from>
                  <to>
                    <xdr:col>5</xdr:col>
                    <xdr:colOff>228600</xdr:colOff>
                    <xdr:row>79</xdr:row>
                    <xdr:rowOff>171450</xdr:rowOff>
                  </to>
                </anchor>
              </controlPr>
            </control>
          </mc:Choice>
        </mc:AlternateContent>
        <mc:AlternateContent xmlns:mc="http://schemas.openxmlformats.org/markup-compatibility/2006">
          <mc:Choice Requires="x14">
            <control shapeId="54311" r:id="rId34" name="Check Box 39">
              <controlPr defaultSize="0" autoFill="0" autoLine="0" autoPict="0">
                <anchor moveWithCells="1">
                  <from>
                    <xdr:col>2</xdr:col>
                    <xdr:colOff>361950</xdr:colOff>
                    <xdr:row>85</xdr:row>
                    <xdr:rowOff>184150</xdr:rowOff>
                  </from>
                  <to>
                    <xdr:col>2</xdr:col>
                    <xdr:colOff>590550</xdr:colOff>
                    <xdr:row>87</xdr:row>
                    <xdr:rowOff>0</xdr:rowOff>
                  </to>
                </anchor>
              </controlPr>
            </control>
          </mc:Choice>
        </mc:AlternateContent>
        <mc:AlternateContent xmlns:mc="http://schemas.openxmlformats.org/markup-compatibility/2006">
          <mc:Choice Requires="x14">
            <control shapeId="54312" r:id="rId35" name="Check Box 40">
              <controlPr defaultSize="0" autoFill="0" autoLine="0" autoPict="0">
                <anchor moveWithCells="1">
                  <from>
                    <xdr:col>5</xdr:col>
                    <xdr:colOff>209550</xdr:colOff>
                    <xdr:row>85</xdr:row>
                    <xdr:rowOff>190500</xdr:rowOff>
                  </from>
                  <to>
                    <xdr:col>5</xdr:col>
                    <xdr:colOff>514350</xdr:colOff>
                    <xdr:row>87</xdr:row>
                    <xdr:rowOff>0</xdr:rowOff>
                  </to>
                </anchor>
              </controlPr>
            </control>
          </mc:Choice>
        </mc:AlternateContent>
        <mc:AlternateContent xmlns:mc="http://schemas.openxmlformats.org/markup-compatibility/2006">
          <mc:Choice Requires="x14">
            <control shapeId="54313" r:id="rId36" name="Check Box 41">
              <controlPr defaultSize="0" autoFill="0" autoLine="0" autoPict="0">
                <anchor moveWithCells="1">
                  <from>
                    <xdr:col>2</xdr:col>
                    <xdr:colOff>361950</xdr:colOff>
                    <xdr:row>88</xdr:row>
                    <xdr:rowOff>184150</xdr:rowOff>
                  </from>
                  <to>
                    <xdr:col>2</xdr:col>
                    <xdr:colOff>590550</xdr:colOff>
                    <xdr:row>90</xdr:row>
                    <xdr:rowOff>0</xdr:rowOff>
                  </to>
                </anchor>
              </controlPr>
            </control>
          </mc:Choice>
        </mc:AlternateContent>
        <mc:AlternateContent xmlns:mc="http://schemas.openxmlformats.org/markup-compatibility/2006">
          <mc:Choice Requires="x14">
            <control shapeId="54314" r:id="rId37" name="Check Box 42">
              <controlPr defaultSize="0" autoFill="0" autoLine="0" autoPict="0">
                <anchor moveWithCells="1">
                  <from>
                    <xdr:col>5</xdr:col>
                    <xdr:colOff>209550</xdr:colOff>
                    <xdr:row>88</xdr:row>
                    <xdr:rowOff>190500</xdr:rowOff>
                  </from>
                  <to>
                    <xdr:col>5</xdr:col>
                    <xdr:colOff>514350</xdr:colOff>
                    <xdr:row>90</xdr:row>
                    <xdr:rowOff>0</xdr:rowOff>
                  </to>
                </anchor>
              </controlPr>
            </control>
          </mc:Choice>
        </mc:AlternateContent>
        <mc:AlternateContent xmlns:mc="http://schemas.openxmlformats.org/markup-compatibility/2006">
          <mc:Choice Requires="x14">
            <control shapeId="54315" r:id="rId38" name="Check Box 43">
              <controlPr defaultSize="0" autoFill="0" autoLine="0" autoPict="0">
                <anchor moveWithCells="1">
                  <from>
                    <xdr:col>2</xdr:col>
                    <xdr:colOff>361950</xdr:colOff>
                    <xdr:row>91</xdr:row>
                    <xdr:rowOff>184150</xdr:rowOff>
                  </from>
                  <to>
                    <xdr:col>2</xdr:col>
                    <xdr:colOff>590550</xdr:colOff>
                    <xdr:row>93</xdr:row>
                    <xdr:rowOff>0</xdr:rowOff>
                  </to>
                </anchor>
              </controlPr>
            </control>
          </mc:Choice>
        </mc:AlternateContent>
        <mc:AlternateContent xmlns:mc="http://schemas.openxmlformats.org/markup-compatibility/2006">
          <mc:Choice Requires="x14">
            <control shapeId="54316" r:id="rId39" name="Check Box 44">
              <controlPr defaultSize="0" autoFill="0" autoLine="0" autoPict="0">
                <anchor moveWithCells="1">
                  <from>
                    <xdr:col>5</xdr:col>
                    <xdr:colOff>209550</xdr:colOff>
                    <xdr:row>91</xdr:row>
                    <xdr:rowOff>190500</xdr:rowOff>
                  </from>
                  <to>
                    <xdr:col>5</xdr:col>
                    <xdr:colOff>514350</xdr:colOff>
                    <xdr:row>93</xdr:row>
                    <xdr:rowOff>0</xdr:rowOff>
                  </to>
                </anchor>
              </controlPr>
            </control>
          </mc:Choice>
        </mc:AlternateContent>
        <mc:AlternateContent xmlns:mc="http://schemas.openxmlformats.org/markup-compatibility/2006">
          <mc:Choice Requires="x14">
            <control shapeId="54317" r:id="rId40" name="Check Box 45">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54318" r:id="rId41" name="Check Box 46">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54319" r:id="rId42" name="Check Box 47">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54320" r:id="rId43" name="Check Box 48">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54321" r:id="rId44" name="Check Box 49">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54322" r:id="rId45" name="Check Box 50">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54323" r:id="rId46" name="Check Box 51">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54324" r:id="rId47" name="Check Box 52">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54325" r:id="rId48" name="Check Box 53">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54330" r:id="rId49" name="Check Box 58">
              <controlPr defaultSize="0" autoFill="0" autoLine="0" autoPict="0">
                <anchor moveWithCells="1">
                  <from>
                    <xdr:col>2</xdr:col>
                    <xdr:colOff>361950</xdr:colOff>
                    <xdr:row>125</xdr:row>
                    <xdr:rowOff>184150</xdr:rowOff>
                  </from>
                  <to>
                    <xdr:col>2</xdr:col>
                    <xdr:colOff>590550</xdr:colOff>
                    <xdr:row>127</xdr:row>
                    <xdr:rowOff>0</xdr:rowOff>
                  </to>
                </anchor>
              </controlPr>
            </control>
          </mc:Choice>
        </mc:AlternateContent>
        <mc:AlternateContent xmlns:mc="http://schemas.openxmlformats.org/markup-compatibility/2006">
          <mc:Choice Requires="x14">
            <control shapeId="54331" r:id="rId50" name="Check Box 59">
              <controlPr defaultSize="0" autoFill="0" autoLine="0" autoPict="0">
                <anchor moveWithCells="1">
                  <from>
                    <xdr:col>5</xdr:col>
                    <xdr:colOff>209550</xdr:colOff>
                    <xdr:row>125</xdr:row>
                    <xdr:rowOff>190500</xdr:rowOff>
                  </from>
                  <to>
                    <xdr:col>5</xdr:col>
                    <xdr:colOff>514350</xdr:colOff>
                    <xdr:row>127</xdr:row>
                    <xdr:rowOff>0</xdr:rowOff>
                  </to>
                </anchor>
              </controlPr>
            </control>
          </mc:Choice>
        </mc:AlternateContent>
        <mc:AlternateContent xmlns:mc="http://schemas.openxmlformats.org/markup-compatibility/2006">
          <mc:Choice Requires="x14">
            <control shapeId="54332" r:id="rId51" name="Check Box 60">
              <controlPr defaultSize="0" autoFill="0" autoLine="0" autoPict="0">
                <anchor moveWithCells="1">
                  <from>
                    <xdr:col>2</xdr:col>
                    <xdr:colOff>361950</xdr:colOff>
                    <xdr:row>128</xdr:row>
                    <xdr:rowOff>184150</xdr:rowOff>
                  </from>
                  <to>
                    <xdr:col>2</xdr:col>
                    <xdr:colOff>590550</xdr:colOff>
                    <xdr:row>130</xdr:row>
                    <xdr:rowOff>0</xdr:rowOff>
                  </to>
                </anchor>
              </controlPr>
            </control>
          </mc:Choice>
        </mc:AlternateContent>
        <mc:AlternateContent xmlns:mc="http://schemas.openxmlformats.org/markup-compatibility/2006">
          <mc:Choice Requires="x14">
            <control shapeId="54333" r:id="rId52" name="Check Box 61">
              <controlPr defaultSize="0" autoFill="0" autoLine="0" autoPict="0">
                <anchor moveWithCells="1">
                  <from>
                    <xdr:col>5</xdr:col>
                    <xdr:colOff>209550</xdr:colOff>
                    <xdr:row>128</xdr:row>
                    <xdr:rowOff>190500</xdr:rowOff>
                  </from>
                  <to>
                    <xdr:col>5</xdr:col>
                    <xdr:colOff>514350</xdr:colOff>
                    <xdr:row>130</xdr:row>
                    <xdr:rowOff>0</xdr:rowOff>
                  </to>
                </anchor>
              </controlPr>
            </control>
          </mc:Choice>
        </mc:AlternateContent>
        <mc:AlternateContent xmlns:mc="http://schemas.openxmlformats.org/markup-compatibility/2006">
          <mc:Choice Requires="x14">
            <control shapeId="54334" r:id="rId53" name="Check Box 62">
              <controlPr defaultSize="0" autoFill="0" autoLine="0" autoPict="0">
                <anchor moveWithCells="1">
                  <from>
                    <xdr:col>2</xdr:col>
                    <xdr:colOff>361950</xdr:colOff>
                    <xdr:row>131</xdr:row>
                    <xdr:rowOff>184150</xdr:rowOff>
                  </from>
                  <to>
                    <xdr:col>2</xdr:col>
                    <xdr:colOff>590550</xdr:colOff>
                    <xdr:row>133</xdr:row>
                    <xdr:rowOff>0</xdr:rowOff>
                  </to>
                </anchor>
              </controlPr>
            </control>
          </mc:Choice>
        </mc:AlternateContent>
        <mc:AlternateContent xmlns:mc="http://schemas.openxmlformats.org/markup-compatibility/2006">
          <mc:Choice Requires="x14">
            <control shapeId="54335" r:id="rId54" name="Check Box 63">
              <controlPr defaultSize="0" autoFill="0" autoLine="0" autoPict="0">
                <anchor moveWithCells="1">
                  <from>
                    <xdr:col>5</xdr:col>
                    <xdr:colOff>209550</xdr:colOff>
                    <xdr:row>131</xdr:row>
                    <xdr:rowOff>190500</xdr:rowOff>
                  </from>
                  <to>
                    <xdr:col>5</xdr:col>
                    <xdr:colOff>514350</xdr:colOff>
                    <xdr:row>133</xdr:row>
                    <xdr:rowOff>0</xdr:rowOff>
                  </to>
                </anchor>
              </controlPr>
            </control>
          </mc:Choice>
        </mc:AlternateContent>
        <mc:AlternateContent xmlns:mc="http://schemas.openxmlformats.org/markup-compatibility/2006">
          <mc:Choice Requires="x14">
            <control shapeId="54336" r:id="rId55" name="Check Box 64">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54337" r:id="rId56" name="Check Box 65">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54338" r:id="rId57" name="Check Box 66">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54339" r:id="rId58" name="Check Box 67">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54340" r:id="rId59" name="Check Box 68">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54341" r:id="rId60" name="Check Box 69">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54342" r:id="rId61" name="Check Box 70">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54343" r:id="rId62" name="Check Box 71">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54344" r:id="rId63" name="Check Box 72">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54349" r:id="rId64" name="Check Box 77">
              <controlPr defaultSize="0" autoFill="0" autoLine="0" autoPict="0">
                <anchor moveWithCells="1">
                  <from>
                    <xdr:col>2</xdr:col>
                    <xdr:colOff>361950</xdr:colOff>
                    <xdr:row>165</xdr:row>
                    <xdr:rowOff>184150</xdr:rowOff>
                  </from>
                  <to>
                    <xdr:col>2</xdr:col>
                    <xdr:colOff>590550</xdr:colOff>
                    <xdr:row>167</xdr:row>
                    <xdr:rowOff>0</xdr:rowOff>
                  </to>
                </anchor>
              </controlPr>
            </control>
          </mc:Choice>
        </mc:AlternateContent>
        <mc:AlternateContent xmlns:mc="http://schemas.openxmlformats.org/markup-compatibility/2006">
          <mc:Choice Requires="x14">
            <control shapeId="54350" r:id="rId65" name="Check Box 78">
              <controlPr defaultSize="0" autoFill="0" autoLine="0" autoPict="0">
                <anchor moveWithCells="1">
                  <from>
                    <xdr:col>5</xdr:col>
                    <xdr:colOff>209550</xdr:colOff>
                    <xdr:row>165</xdr:row>
                    <xdr:rowOff>190500</xdr:rowOff>
                  </from>
                  <to>
                    <xdr:col>5</xdr:col>
                    <xdr:colOff>514350</xdr:colOff>
                    <xdr:row>167</xdr:row>
                    <xdr:rowOff>0</xdr:rowOff>
                  </to>
                </anchor>
              </controlPr>
            </control>
          </mc:Choice>
        </mc:AlternateContent>
        <mc:AlternateContent xmlns:mc="http://schemas.openxmlformats.org/markup-compatibility/2006">
          <mc:Choice Requires="x14">
            <control shapeId="54351" r:id="rId66" name="Check Box 79">
              <controlPr defaultSize="0" autoFill="0" autoLine="0" autoPict="0">
                <anchor moveWithCells="1">
                  <from>
                    <xdr:col>2</xdr:col>
                    <xdr:colOff>361950</xdr:colOff>
                    <xdr:row>168</xdr:row>
                    <xdr:rowOff>184150</xdr:rowOff>
                  </from>
                  <to>
                    <xdr:col>2</xdr:col>
                    <xdr:colOff>590550</xdr:colOff>
                    <xdr:row>170</xdr:row>
                    <xdr:rowOff>0</xdr:rowOff>
                  </to>
                </anchor>
              </controlPr>
            </control>
          </mc:Choice>
        </mc:AlternateContent>
        <mc:AlternateContent xmlns:mc="http://schemas.openxmlformats.org/markup-compatibility/2006">
          <mc:Choice Requires="x14">
            <control shapeId="54352" r:id="rId67" name="Check Box 80">
              <controlPr defaultSize="0" autoFill="0" autoLine="0" autoPict="0">
                <anchor moveWithCells="1">
                  <from>
                    <xdr:col>5</xdr:col>
                    <xdr:colOff>209550</xdr:colOff>
                    <xdr:row>168</xdr:row>
                    <xdr:rowOff>190500</xdr:rowOff>
                  </from>
                  <to>
                    <xdr:col>5</xdr:col>
                    <xdr:colOff>514350</xdr:colOff>
                    <xdr:row>170</xdr:row>
                    <xdr:rowOff>0</xdr:rowOff>
                  </to>
                </anchor>
              </controlPr>
            </control>
          </mc:Choice>
        </mc:AlternateContent>
        <mc:AlternateContent xmlns:mc="http://schemas.openxmlformats.org/markup-compatibility/2006">
          <mc:Choice Requires="x14">
            <control shapeId="54353" r:id="rId68" name="Check Box 81">
              <controlPr defaultSize="0" autoFill="0" autoLine="0" autoPict="0">
                <anchor moveWithCells="1">
                  <from>
                    <xdr:col>2</xdr:col>
                    <xdr:colOff>361950</xdr:colOff>
                    <xdr:row>171</xdr:row>
                    <xdr:rowOff>184150</xdr:rowOff>
                  </from>
                  <to>
                    <xdr:col>2</xdr:col>
                    <xdr:colOff>590550</xdr:colOff>
                    <xdr:row>173</xdr:row>
                    <xdr:rowOff>0</xdr:rowOff>
                  </to>
                </anchor>
              </controlPr>
            </control>
          </mc:Choice>
        </mc:AlternateContent>
        <mc:AlternateContent xmlns:mc="http://schemas.openxmlformats.org/markup-compatibility/2006">
          <mc:Choice Requires="x14">
            <control shapeId="54354" r:id="rId69" name="Check Box 82">
              <controlPr defaultSize="0" autoFill="0" autoLine="0" autoPict="0">
                <anchor moveWithCells="1">
                  <from>
                    <xdr:col>5</xdr:col>
                    <xdr:colOff>209550</xdr:colOff>
                    <xdr:row>171</xdr:row>
                    <xdr:rowOff>190500</xdr:rowOff>
                  </from>
                  <to>
                    <xdr:col>5</xdr:col>
                    <xdr:colOff>514350</xdr:colOff>
                    <xdr:row>173</xdr:row>
                    <xdr:rowOff>0</xdr:rowOff>
                  </to>
                </anchor>
              </controlPr>
            </control>
          </mc:Choice>
        </mc:AlternateContent>
        <mc:AlternateContent xmlns:mc="http://schemas.openxmlformats.org/markup-compatibility/2006">
          <mc:Choice Requires="x14">
            <control shapeId="54355" r:id="rId70" name="Check Box 83">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54356" r:id="rId71" name="Check Box 84">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54357" r:id="rId72" name="Check Box 85">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54358" r:id="rId73" name="Check Box 86">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54359" r:id="rId74" name="Check Box 87">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54360" r:id="rId75" name="Check Box 88">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54361" r:id="rId76" name="Check Box 89">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54362" r:id="rId77" name="Check Box 90">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54363" r:id="rId78" name="Check Box 91">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54371" r:id="rId79" name="Check Box 99">
              <controlPr defaultSize="0" autoFill="0" autoLine="0" autoPict="0">
                <anchor moveWithCells="1">
                  <from>
                    <xdr:col>5</xdr:col>
                    <xdr:colOff>19050</xdr:colOff>
                    <xdr:row>70</xdr:row>
                    <xdr:rowOff>152400</xdr:rowOff>
                  </from>
                  <to>
                    <xdr:col>5</xdr:col>
                    <xdr:colOff>228600</xdr:colOff>
                    <xdr:row>71</xdr:row>
                    <xdr:rowOff>171450</xdr:rowOff>
                  </to>
                </anchor>
              </controlPr>
            </control>
          </mc:Choice>
        </mc:AlternateContent>
        <mc:AlternateContent xmlns:mc="http://schemas.openxmlformats.org/markup-compatibility/2006">
          <mc:Choice Requires="x14">
            <control shapeId="54372" r:id="rId80" name="Check Box 100">
              <controlPr defaultSize="0" autoFill="0" autoLine="0" autoPict="0">
                <anchor moveWithCells="1">
                  <from>
                    <xdr:col>5</xdr:col>
                    <xdr:colOff>19050</xdr:colOff>
                    <xdr:row>71</xdr:row>
                    <xdr:rowOff>152400</xdr:rowOff>
                  </from>
                  <to>
                    <xdr:col>5</xdr:col>
                    <xdr:colOff>228600</xdr:colOff>
                    <xdr:row>72</xdr:row>
                    <xdr:rowOff>171450</xdr:rowOff>
                  </to>
                </anchor>
              </controlPr>
            </control>
          </mc:Choice>
        </mc:AlternateContent>
        <mc:AlternateContent xmlns:mc="http://schemas.openxmlformats.org/markup-compatibility/2006">
          <mc:Choice Requires="x14">
            <control shapeId="54373" r:id="rId81" name="Check Box 101">
              <controlPr defaultSize="0" autoFill="0" autoLine="0" autoPict="0">
                <anchor moveWithCells="1">
                  <from>
                    <xdr:col>5</xdr:col>
                    <xdr:colOff>19050</xdr:colOff>
                    <xdr:row>72</xdr:row>
                    <xdr:rowOff>152400</xdr:rowOff>
                  </from>
                  <to>
                    <xdr:col>5</xdr:col>
                    <xdr:colOff>228600</xdr:colOff>
                    <xdr:row>73</xdr:row>
                    <xdr:rowOff>171450</xdr:rowOff>
                  </to>
                </anchor>
              </controlPr>
            </control>
          </mc:Choice>
        </mc:AlternateContent>
        <mc:AlternateContent xmlns:mc="http://schemas.openxmlformats.org/markup-compatibility/2006">
          <mc:Choice Requires="x14">
            <control shapeId="54374" r:id="rId82" name="Check Box 102">
              <controlPr defaultSize="0" autoFill="0" autoLine="0" autoPict="0">
                <anchor moveWithCells="1">
                  <from>
                    <xdr:col>5</xdr:col>
                    <xdr:colOff>19050</xdr:colOff>
                    <xdr:row>73</xdr:row>
                    <xdr:rowOff>152400</xdr:rowOff>
                  </from>
                  <to>
                    <xdr:col>5</xdr:col>
                    <xdr:colOff>228600</xdr:colOff>
                    <xdr:row>74</xdr:row>
                    <xdr:rowOff>171450</xdr:rowOff>
                  </to>
                </anchor>
              </controlPr>
            </control>
          </mc:Choice>
        </mc:AlternateContent>
        <mc:AlternateContent xmlns:mc="http://schemas.openxmlformats.org/markup-compatibility/2006">
          <mc:Choice Requires="x14">
            <control shapeId="54375" r:id="rId83" name="Check Box 103">
              <controlPr defaultSize="0" autoFill="0" autoLine="0" autoPict="0">
                <anchor moveWithCells="1">
                  <from>
                    <xdr:col>5</xdr:col>
                    <xdr:colOff>19050</xdr:colOff>
                    <xdr:row>74</xdr:row>
                    <xdr:rowOff>152400</xdr:rowOff>
                  </from>
                  <to>
                    <xdr:col>5</xdr:col>
                    <xdr:colOff>228600</xdr:colOff>
                    <xdr:row>75</xdr:row>
                    <xdr:rowOff>171450</xdr:rowOff>
                  </to>
                </anchor>
              </controlPr>
            </control>
          </mc:Choice>
        </mc:AlternateContent>
        <mc:AlternateContent xmlns:mc="http://schemas.openxmlformats.org/markup-compatibility/2006">
          <mc:Choice Requires="x14">
            <control shapeId="54376" r:id="rId84" name="Check Box 104">
              <controlPr defaultSize="0" autoFill="0" autoLine="0" autoPict="0">
                <anchor moveWithCells="1">
                  <from>
                    <xdr:col>5</xdr:col>
                    <xdr:colOff>19050</xdr:colOff>
                    <xdr:row>75</xdr:row>
                    <xdr:rowOff>152400</xdr:rowOff>
                  </from>
                  <to>
                    <xdr:col>5</xdr:col>
                    <xdr:colOff>228600</xdr:colOff>
                    <xdr:row>76</xdr:row>
                    <xdr:rowOff>171450</xdr:rowOff>
                  </to>
                </anchor>
              </controlPr>
            </control>
          </mc:Choice>
        </mc:AlternateContent>
        <mc:AlternateContent xmlns:mc="http://schemas.openxmlformats.org/markup-compatibility/2006">
          <mc:Choice Requires="x14">
            <control shapeId="54377" r:id="rId85" name="Check Box 105">
              <controlPr defaultSize="0" autoFill="0" autoLine="0" autoPict="0">
                <anchor moveWithCells="1">
                  <from>
                    <xdr:col>5</xdr:col>
                    <xdr:colOff>19050</xdr:colOff>
                    <xdr:row>76</xdr:row>
                    <xdr:rowOff>152400</xdr:rowOff>
                  </from>
                  <to>
                    <xdr:col>5</xdr:col>
                    <xdr:colOff>228600</xdr:colOff>
                    <xdr:row>77</xdr:row>
                    <xdr:rowOff>171450</xdr:rowOff>
                  </to>
                </anchor>
              </controlPr>
            </control>
          </mc:Choice>
        </mc:AlternateContent>
        <mc:AlternateContent xmlns:mc="http://schemas.openxmlformats.org/markup-compatibility/2006">
          <mc:Choice Requires="x14">
            <control shapeId="54378" r:id="rId86" name="Check Box 106">
              <controlPr defaultSize="0" autoFill="0" autoLine="0" autoPict="0">
                <anchor moveWithCells="1">
                  <from>
                    <xdr:col>5</xdr:col>
                    <xdr:colOff>19050</xdr:colOff>
                    <xdr:row>77</xdr:row>
                    <xdr:rowOff>152400</xdr:rowOff>
                  </from>
                  <to>
                    <xdr:col>5</xdr:col>
                    <xdr:colOff>228600</xdr:colOff>
                    <xdr:row>78</xdr:row>
                    <xdr:rowOff>171450</xdr:rowOff>
                  </to>
                </anchor>
              </controlPr>
            </control>
          </mc:Choice>
        </mc:AlternateContent>
        <mc:AlternateContent xmlns:mc="http://schemas.openxmlformats.org/markup-compatibility/2006">
          <mc:Choice Requires="x14">
            <control shapeId="54379" r:id="rId87" name="Check Box 107">
              <controlPr defaultSize="0" autoFill="0" autoLine="0" autoPict="0">
                <anchor moveWithCells="1">
                  <from>
                    <xdr:col>5</xdr:col>
                    <xdr:colOff>19050</xdr:colOff>
                    <xdr:row>78</xdr:row>
                    <xdr:rowOff>152400</xdr:rowOff>
                  </from>
                  <to>
                    <xdr:col>5</xdr:col>
                    <xdr:colOff>228600</xdr:colOff>
                    <xdr:row>79</xdr:row>
                    <xdr:rowOff>171450</xdr:rowOff>
                  </to>
                </anchor>
              </controlPr>
            </control>
          </mc:Choice>
        </mc:AlternateContent>
        <mc:AlternateContent xmlns:mc="http://schemas.openxmlformats.org/markup-compatibility/2006">
          <mc:Choice Requires="x14">
            <control shapeId="54380" r:id="rId88" name="Check Box 108">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54381" r:id="rId89" name="Check Box 109">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54382" r:id="rId90" name="Check Box 110">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54383" r:id="rId91" name="Check Box 111">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54384" r:id="rId92" name="Check Box 112">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54385" r:id="rId93" name="Check Box 113">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54386" r:id="rId94" name="Check Box 114">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54387" r:id="rId95" name="Check Box 115">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54388" r:id="rId96" name="Check Box 116">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54389" r:id="rId97" name="Check Box 117">
              <controlPr defaultSize="0" autoFill="0" autoLine="0" autoPict="0">
                <anchor moveWithCells="1">
                  <from>
                    <xdr:col>5</xdr:col>
                    <xdr:colOff>19050</xdr:colOff>
                    <xdr:row>110</xdr:row>
                    <xdr:rowOff>152400</xdr:rowOff>
                  </from>
                  <to>
                    <xdr:col>5</xdr:col>
                    <xdr:colOff>228600</xdr:colOff>
                    <xdr:row>111</xdr:row>
                    <xdr:rowOff>171450</xdr:rowOff>
                  </to>
                </anchor>
              </controlPr>
            </control>
          </mc:Choice>
        </mc:AlternateContent>
        <mc:AlternateContent xmlns:mc="http://schemas.openxmlformats.org/markup-compatibility/2006">
          <mc:Choice Requires="x14">
            <control shapeId="54390" r:id="rId98" name="Check Box 118">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54391" r:id="rId99" name="Check Box 119">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54392" r:id="rId100" name="Check Box 120">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54393" r:id="rId101" name="Check Box 121">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54394" r:id="rId102" name="Check Box 122">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54395" r:id="rId103" name="Check Box 123">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54396" r:id="rId104" name="Check Box 124">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54397" r:id="rId105" name="Check Box 125">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54398" r:id="rId106" name="Check Box 126">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54399" r:id="rId107" name="Check Box 127">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54400" r:id="rId108" name="Check Box 128">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54401" r:id="rId109" name="Check Box 129">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54402" r:id="rId110" name="Check Box 130">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54403" r:id="rId111" name="Check Box 131">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54404" r:id="rId112" name="Check Box 132">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54405" r:id="rId113" name="Check Box 133">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54406" r:id="rId114" name="Check Box 134">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54407" r:id="rId115" name="Check Box 135">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54408" r:id="rId116" name="Check Box 136">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54409" r:id="rId117" name="Check Box 137">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54410" r:id="rId118" name="Check Box 138">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54411" r:id="rId119" name="Check Box 139">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54412" r:id="rId120" name="Check Box 140">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54413" r:id="rId121" name="Check Box 141">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54414" r:id="rId122" name="Check Box 142">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54415" r:id="rId123" name="Check Box 143">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54416" r:id="rId124" name="Check Box 144">
              <controlPr defaultSize="0" autoFill="0" autoLine="0" autoPict="0">
                <anchor moveWithCells="1">
                  <from>
                    <xdr:col>5</xdr:col>
                    <xdr:colOff>19050</xdr:colOff>
                    <xdr:row>150</xdr:row>
                    <xdr:rowOff>152400</xdr:rowOff>
                  </from>
                  <to>
                    <xdr:col>5</xdr:col>
                    <xdr:colOff>228600</xdr:colOff>
                    <xdr:row>151</xdr:row>
                    <xdr:rowOff>171450</xdr:rowOff>
                  </to>
                </anchor>
              </controlPr>
            </control>
          </mc:Choice>
        </mc:AlternateContent>
        <mc:AlternateContent xmlns:mc="http://schemas.openxmlformats.org/markup-compatibility/2006">
          <mc:Choice Requires="x14">
            <control shapeId="54417" r:id="rId125" name="Check Box 145">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54418" r:id="rId126" name="Check Box 146">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54419" r:id="rId127" name="Check Box 147">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54420" r:id="rId128" name="Check Box 148">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54421" r:id="rId129" name="Check Box 149">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54422" r:id="rId130" name="Check Box 150">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54423" r:id="rId131" name="Check Box 151">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54424" r:id="rId132" name="Check Box 152">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54425" r:id="rId133" name="Check Box 153">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54426" r:id="rId134" name="Check Box 154">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54427" r:id="rId135" name="Check Box 155">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54428" r:id="rId136" name="Check Box 156">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54429" r:id="rId137" name="Check Box 157">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54430" r:id="rId138" name="Check Box 158">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54431" r:id="rId139" name="Check Box 159">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54432" r:id="rId140" name="Check Box 160">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54433" r:id="rId141" name="Check Box 161">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54434" r:id="rId142" name="Check Box 162">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54435" r:id="rId143" name="Check Box 163">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54436" r:id="rId144" name="Check Box 164">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54437" r:id="rId145" name="Check Box 165">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54438" r:id="rId146" name="Check Box 166">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54439" r:id="rId147" name="Check Box 167">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54440" r:id="rId148" name="Check Box 168">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54441" r:id="rId149" name="Check Box 169">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54442" r:id="rId150" name="Check Box 170">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54443" r:id="rId151" name="Check Box 171">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54444" r:id="rId152" name="Check Box 172">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54445" r:id="rId153" name="Check Box 173">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54446" r:id="rId154" name="Check Box 174">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54447" r:id="rId155" name="Check Box 175">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54448" r:id="rId156" name="Check Box 176">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54449" r:id="rId157" name="Check Box 177">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54450" r:id="rId158" name="Check Box 178">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54451" r:id="rId159" name="Check Box 179">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mc:AlternateContent xmlns:mc="http://schemas.openxmlformats.org/markup-compatibility/2006">
          <mc:Choice Requires="x14">
            <control shapeId="54452" r:id="rId160" name="Check Box 180">
              <controlPr defaultSize="0" autoFill="0" autoLine="0" autoPict="0">
                <anchor moveWithCells="1">
                  <from>
                    <xdr:col>5</xdr:col>
                    <xdr:colOff>19050</xdr:colOff>
                    <xdr:row>190</xdr:row>
                    <xdr:rowOff>152400</xdr:rowOff>
                  </from>
                  <to>
                    <xdr:col>5</xdr:col>
                    <xdr:colOff>228600</xdr:colOff>
                    <xdr:row>191</xdr:row>
                    <xdr:rowOff>171450</xdr:rowOff>
                  </to>
                </anchor>
              </controlPr>
            </control>
          </mc:Choice>
        </mc:AlternateContent>
        <mc:AlternateContent xmlns:mc="http://schemas.openxmlformats.org/markup-compatibility/2006">
          <mc:Choice Requires="x14">
            <control shapeId="54453" r:id="rId161" name="Check Box 181">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54454" r:id="rId162" name="Check Box 182">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54455" r:id="rId163" name="Check Box 183">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54456" r:id="rId164" name="Check Box 184">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54457" r:id="rId165" name="Check Box 185">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54458" r:id="rId166" name="Check Box 186">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54459" r:id="rId167" name="Check Box 187">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54460" r:id="rId168" name="Check Box 188">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'Metatiedot (piiloon)'!$R$3:$R$12</xm:f>
          </x14:formula1>
          <xm:sqref>C21:F21 C61:F61 C101:F101 C141:F141 C181:F181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CDEB-5B9F-47F8-B7D6-D62FE89E8B4F}">
  <sheetPr codeName="Taul14"/>
  <dimension ref="A1:J11"/>
  <sheetViews>
    <sheetView showGridLines="0" topLeftCell="A3" zoomScaleNormal="100" workbookViewId="0">
      <selection activeCell="C8" sqref="C8"/>
    </sheetView>
  </sheetViews>
  <sheetFormatPr defaultColWidth="9.23046875" defaultRowHeight="15.5" x14ac:dyDescent="0.35"/>
  <cols>
    <col min="1" max="1" width="3.765625" style="407" customWidth="1"/>
    <col min="2" max="2" width="52.53515625" style="407" customWidth="1"/>
    <col min="3" max="3" width="26" style="407" customWidth="1"/>
    <col min="4" max="4" width="6.23046875" style="407" customWidth="1"/>
    <col min="5" max="5" width="11.07421875" style="407" customWidth="1"/>
    <col min="6" max="16384" width="9.23046875" style="407"/>
  </cols>
  <sheetData>
    <row r="1" spans="1:10" hidden="1" x14ac:dyDescent="0.35">
      <c r="C1" s="146" t="s">
        <v>174</v>
      </c>
    </row>
    <row r="2" spans="1:10" ht="66" hidden="1" customHeight="1" x14ac:dyDescent="0.35">
      <c r="C2" s="146">
        <v>0.01</v>
      </c>
    </row>
    <row r="3" spans="1:10" ht="16.149999999999999" customHeight="1" x14ac:dyDescent="0.35">
      <c r="A3" s="401" t="s">
        <v>122</v>
      </c>
      <c r="E3" s="568" t="s">
        <v>72</v>
      </c>
      <c r="F3" s="569"/>
      <c r="G3" s="570"/>
    </row>
    <row r="4" spans="1:10" ht="16.149999999999999" customHeight="1" x14ac:dyDescent="0.35">
      <c r="B4" s="216" t="s">
        <v>201</v>
      </c>
      <c r="C4" s="422"/>
    </row>
    <row r="5" spans="1:10" ht="16.149999999999999" customHeight="1" x14ac:dyDescent="0.35">
      <c r="B5" s="427"/>
      <c r="C5" s="146"/>
      <c r="E5" s="413"/>
    </row>
    <row r="6" spans="1:10" ht="16.149999999999999" customHeight="1" x14ac:dyDescent="0.35">
      <c r="B6" s="31"/>
      <c r="C6" s="497"/>
      <c r="D6" s="147"/>
    </row>
    <row r="7" spans="1:10" ht="16.149999999999999" customHeight="1" x14ac:dyDescent="0.35">
      <c r="B7" s="31"/>
      <c r="C7" s="149" t="s">
        <v>51</v>
      </c>
      <c r="D7" s="147"/>
      <c r="E7" s="623" t="s">
        <v>467</v>
      </c>
      <c r="F7" s="623"/>
      <c r="G7" s="623"/>
      <c r="H7" s="623"/>
      <c r="I7" s="623"/>
      <c r="J7" s="623"/>
    </row>
    <row r="8" spans="1:10" ht="16.149999999999999" customHeight="1" x14ac:dyDescent="0.35">
      <c r="B8" s="150" t="s">
        <v>52</v>
      </c>
      <c r="C8" s="458" t="s">
        <v>51</v>
      </c>
      <c r="D8" s="147"/>
      <c r="E8" s="623"/>
      <c r="F8" s="623"/>
      <c r="G8" s="623"/>
      <c r="H8" s="623"/>
      <c r="I8" s="623"/>
      <c r="J8" s="623"/>
    </row>
    <row r="9" spans="1:10" ht="16.149999999999999" customHeight="1" x14ac:dyDescent="0.35">
      <c r="B9" s="667"/>
      <c r="C9" s="668"/>
      <c r="D9" s="147"/>
      <c r="E9" s="623"/>
      <c r="F9" s="623"/>
      <c r="G9" s="623"/>
      <c r="H9" s="623"/>
      <c r="I9" s="623"/>
      <c r="J9" s="623"/>
    </row>
    <row r="10" spans="1:10" ht="16.149999999999999" customHeight="1" x14ac:dyDescent="0.35">
      <c r="B10" s="150" t="s">
        <v>186</v>
      </c>
      <c r="C10" s="459" t="str">
        <f>"500 merkkiä ("&amp;TEXT(LEN(B11),"0")&amp;" käytetty)"</f>
        <v>500 merkkiä (0 käytetty)</v>
      </c>
      <c r="E10" s="623"/>
      <c r="F10" s="623"/>
      <c r="G10" s="623"/>
      <c r="H10" s="623"/>
      <c r="I10" s="623"/>
      <c r="J10" s="623"/>
    </row>
    <row r="11" spans="1:10" ht="95.25" customHeight="1" x14ac:dyDescent="0.35">
      <c r="B11" s="527"/>
      <c r="C11" s="529"/>
    </row>
  </sheetData>
  <sheetProtection sheet="1" selectLockedCells="1"/>
  <mergeCells count="4">
    <mergeCell ref="E3:G3"/>
    <mergeCell ref="E7:J10"/>
    <mergeCell ref="B9:C9"/>
    <mergeCell ref="B11:C11"/>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1" xr:uid="{EB2A1416-B6FE-4005-B7FD-9B22292CB7B7}">
      <formula1>500</formula1>
    </dataValidation>
  </dataValidations>
  <hyperlinks>
    <hyperlink ref="E3:G3" location="'Aloita tästä'!A1" display="PALAA TÄSTÄ KANSISIVULLE" xr:uid="{DEE3A7F1-4806-4519-8C29-106053398E08}"/>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legacyDrawing r:id="rId2"/>
  <extLst>
    <ext xmlns:x14="http://schemas.microsoft.com/office/spreadsheetml/2009/9/main" uri="{CCE6A557-97BC-4b89-ADB6-D9C93CAAB3DF}">
      <x14:dataValidations xmlns:xm="http://schemas.microsoft.com/office/excel/2006/main" count="1">
        <x14:dataValidation type="list" showErrorMessage="1" xr:uid="{98DF89C4-28A5-4C67-97A8-E5ED5603AFB0}">
          <x14:formula1>
            <xm:f>'Metatiedot (piiloon)'!$C$3:$C$5</xm:f>
          </x14:formula1>
          <xm:sqref>C8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11"/>
  <dimension ref="A1:AF139"/>
  <sheetViews>
    <sheetView topLeftCell="B1" zoomScaleNormal="100" workbookViewId="0">
      <selection activeCell="G1" sqref="G1:I1"/>
    </sheetView>
  </sheetViews>
  <sheetFormatPr defaultColWidth="9.23046875" defaultRowHeight="15.5" x14ac:dyDescent="0.35"/>
  <cols>
    <col min="1" max="1" width="3.765625" style="152" customWidth="1"/>
    <col min="2" max="2" width="35.765625" style="152" customWidth="1"/>
    <col min="3" max="3" width="27.765625" style="152" customWidth="1"/>
    <col min="4" max="4" width="32.765625" style="152" customWidth="1"/>
    <col min="5" max="5" width="12.765625" style="152" customWidth="1"/>
    <col min="6" max="11" width="9.23046875" style="152"/>
    <col min="12" max="16384" width="9.23046875" style="15"/>
  </cols>
  <sheetData>
    <row r="1" spans="1:23" ht="16.149999999999999" customHeight="1" x14ac:dyDescent="0.35">
      <c r="A1" s="7" t="s">
        <v>123</v>
      </c>
      <c r="G1" s="669" t="s">
        <v>72</v>
      </c>
      <c r="H1" s="670"/>
      <c r="I1" s="671"/>
      <c r="L1" s="152"/>
      <c r="M1" s="152"/>
      <c r="N1" s="152"/>
      <c r="O1" s="152"/>
      <c r="P1" s="152"/>
      <c r="Q1" s="152"/>
      <c r="R1" s="152"/>
      <c r="S1" s="152"/>
      <c r="T1" s="152"/>
      <c r="U1" s="152"/>
      <c r="V1" s="152"/>
      <c r="W1" s="152"/>
    </row>
    <row r="2" spans="1:23" ht="16.149999999999999" customHeight="1" x14ac:dyDescent="0.35">
      <c r="B2" s="156" t="s">
        <v>202</v>
      </c>
      <c r="C2" s="343"/>
      <c r="D2" s="157" t="s">
        <v>56</v>
      </c>
      <c r="E2" s="158">
        <f>SUM(E6:E19)</f>
        <v>0</v>
      </c>
      <c r="L2" s="152"/>
      <c r="M2" s="152"/>
      <c r="N2" s="152"/>
      <c r="O2" s="152"/>
      <c r="P2" s="152"/>
      <c r="Q2" s="152"/>
      <c r="R2" s="152"/>
      <c r="S2" s="152"/>
      <c r="T2" s="152"/>
      <c r="U2" s="152"/>
      <c r="V2" s="152"/>
      <c r="W2" s="152"/>
    </row>
    <row r="3" spans="1:23" ht="16.149999999999999" customHeight="1" x14ac:dyDescent="0.35">
      <c r="L3" s="152"/>
      <c r="M3" s="152"/>
      <c r="N3" s="152"/>
      <c r="O3" s="152"/>
      <c r="P3" s="152"/>
      <c r="Q3" s="152"/>
      <c r="R3" s="152"/>
      <c r="S3" s="152"/>
      <c r="T3" s="152"/>
      <c r="U3" s="152"/>
      <c r="V3" s="152"/>
      <c r="W3" s="152"/>
    </row>
    <row r="4" spans="1:23" ht="16.149999999999999" customHeight="1" x14ac:dyDescent="0.35">
      <c r="L4" s="152"/>
      <c r="M4" s="152"/>
      <c r="N4" s="152"/>
      <c r="O4" s="152"/>
      <c r="P4" s="152"/>
      <c r="Q4" s="152"/>
      <c r="R4" s="152"/>
      <c r="S4" s="152"/>
      <c r="T4" s="152"/>
      <c r="U4" s="152"/>
      <c r="V4" s="152"/>
      <c r="W4" s="152"/>
    </row>
    <row r="5" spans="1:23" ht="16.149999999999999" customHeight="1" x14ac:dyDescent="0.35">
      <c r="B5" s="159" t="s">
        <v>85</v>
      </c>
      <c r="C5" s="159" t="s">
        <v>57</v>
      </c>
      <c r="D5" s="160" t="s">
        <v>474</v>
      </c>
      <c r="E5" s="161" t="s">
        <v>55</v>
      </c>
      <c r="L5" s="152"/>
      <c r="M5" s="152"/>
      <c r="N5" s="152"/>
      <c r="O5" s="152"/>
      <c r="P5" s="152"/>
      <c r="Q5" s="152"/>
      <c r="R5" s="152"/>
      <c r="S5" s="152"/>
      <c r="T5" s="152"/>
      <c r="U5" s="152"/>
      <c r="V5" s="152"/>
      <c r="W5" s="152"/>
    </row>
    <row r="6" spans="1:23" ht="35.15" customHeight="1" x14ac:dyDescent="0.35">
      <c r="B6" s="162"/>
      <c r="C6" s="162"/>
      <c r="D6" s="163"/>
      <c r="E6" s="354"/>
      <c r="L6" s="152"/>
      <c r="M6" s="152"/>
      <c r="N6" s="152"/>
      <c r="O6" s="152"/>
      <c r="P6" s="152"/>
      <c r="Q6" s="152"/>
      <c r="R6" s="152"/>
      <c r="S6" s="152"/>
      <c r="T6" s="152"/>
      <c r="U6" s="152"/>
      <c r="V6" s="152"/>
      <c r="W6" s="152"/>
    </row>
    <row r="7" spans="1:23" ht="35.15" customHeight="1" x14ac:dyDescent="0.35">
      <c r="B7" s="162"/>
      <c r="C7" s="162"/>
      <c r="D7" s="163"/>
      <c r="E7" s="354"/>
      <c r="L7" s="152"/>
      <c r="M7" s="152"/>
      <c r="N7" s="152"/>
      <c r="O7" s="152"/>
      <c r="P7" s="152"/>
      <c r="Q7" s="152"/>
      <c r="R7" s="152"/>
      <c r="S7" s="152"/>
      <c r="T7" s="152"/>
      <c r="U7" s="152"/>
      <c r="V7" s="152"/>
      <c r="W7" s="152"/>
    </row>
    <row r="8" spans="1:23" ht="35.15" customHeight="1" x14ac:dyDescent="0.35">
      <c r="B8" s="162"/>
      <c r="C8" s="162"/>
      <c r="D8" s="163"/>
      <c r="E8" s="354"/>
      <c r="L8" s="152"/>
      <c r="M8" s="152"/>
      <c r="N8" s="152"/>
      <c r="O8" s="152"/>
      <c r="P8" s="152"/>
      <c r="Q8" s="152"/>
      <c r="R8" s="152"/>
      <c r="S8" s="152"/>
      <c r="T8" s="152"/>
      <c r="U8" s="152"/>
      <c r="V8" s="152"/>
      <c r="W8" s="152"/>
    </row>
    <row r="9" spans="1:23" ht="35.15" customHeight="1" x14ac:dyDescent="0.35">
      <c r="B9" s="162"/>
      <c r="C9" s="162"/>
      <c r="D9" s="163"/>
      <c r="E9" s="354"/>
      <c r="L9" s="152"/>
      <c r="M9" s="152"/>
      <c r="N9" s="152"/>
      <c r="O9" s="152"/>
      <c r="P9" s="152"/>
      <c r="Q9" s="152"/>
      <c r="R9" s="152"/>
      <c r="S9" s="152"/>
      <c r="T9" s="152"/>
      <c r="U9" s="152"/>
      <c r="V9" s="152"/>
      <c r="W9" s="152"/>
    </row>
    <row r="10" spans="1:23" ht="35.15" customHeight="1" x14ac:dyDescent="0.35">
      <c r="B10" s="162"/>
      <c r="C10" s="162"/>
      <c r="D10" s="163"/>
      <c r="E10" s="354"/>
      <c r="L10" s="152"/>
      <c r="M10" s="152"/>
      <c r="N10" s="152"/>
      <c r="O10" s="152"/>
      <c r="P10" s="152"/>
      <c r="Q10" s="152"/>
      <c r="R10" s="152"/>
      <c r="S10" s="152"/>
      <c r="T10" s="152"/>
      <c r="U10" s="152"/>
      <c r="V10" s="152"/>
      <c r="W10" s="152"/>
    </row>
    <row r="11" spans="1:23" ht="35.15" customHeight="1" x14ac:dyDescent="0.35">
      <c r="B11" s="162"/>
      <c r="C11" s="162"/>
      <c r="D11" s="163"/>
      <c r="E11" s="354"/>
      <c r="L11" s="152"/>
      <c r="M11" s="152"/>
      <c r="N11" s="152"/>
      <c r="O11" s="152"/>
      <c r="P11" s="152"/>
      <c r="Q11" s="152"/>
      <c r="R11" s="152"/>
      <c r="S11" s="152"/>
      <c r="T11" s="152"/>
      <c r="U11" s="152"/>
      <c r="V11" s="152"/>
      <c r="W11" s="152"/>
    </row>
    <row r="12" spans="1:23" ht="35.15" customHeight="1" x14ac:dyDescent="0.35">
      <c r="B12" s="162"/>
      <c r="C12" s="162"/>
      <c r="D12" s="163"/>
      <c r="E12" s="354"/>
      <c r="L12" s="152"/>
      <c r="M12" s="152"/>
      <c r="N12" s="152"/>
      <c r="O12" s="152"/>
      <c r="P12" s="152"/>
      <c r="Q12" s="152"/>
      <c r="R12" s="152"/>
      <c r="S12" s="152"/>
      <c r="T12" s="152"/>
      <c r="U12" s="152"/>
      <c r="V12" s="152"/>
      <c r="W12" s="152"/>
    </row>
    <row r="13" spans="1:23" ht="35.15" customHeight="1" x14ac:dyDescent="0.35">
      <c r="B13" s="162"/>
      <c r="C13" s="162"/>
      <c r="D13" s="163"/>
      <c r="E13" s="354"/>
      <c r="L13" s="152"/>
      <c r="M13" s="152"/>
      <c r="N13" s="152"/>
      <c r="O13" s="152"/>
      <c r="P13" s="152"/>
      <c r="Q13" s="152"/>
      <c r="R13" s="152"/>
      <c r="S13" s="152"/>
      <c r="T13" s="152"/>
      <c r="U13" s="152"/>
      <c r="V13" s="152"/>
      <c r="W13" s="152"/>
    </row>
    <row r="14" spans="1:23" ht="35.15" customHeight="1" x14ac:dyDescent="0.35">
      <c r="B14" s="162"/>
      <c r="C14" s="162"/>
      <c r="D14" s="163"/>
      <c r="E14" s="354"/>
      <c r="L14" s="152"/>
      <c r="M14" s="152"/>
      <c r="N14" s="152"/>
      <c r="O14" s="152"/>
      <c r="P14" s="152"/>
      <c r="Q14" s="152"/>
      <c r="R14" s="152"/>
      <c r="S14" s="152"/>
      <c r="T14" s="152"/>
      <c r="U14" s="152"/>
      <c r="V14" s="152"/>
      <c r="W14" s="152"/>
    </row>
    <row r="15" spans="1:23" ht="35.15" customHeight="1" x14ac:dyDescent="0.35">
      <c r="B15" s="162"/>
      <c r="C15" s="162"/>
      <c r="D15" s="163"/>
      <c r="E15" s="354"/>
      <c r="L15" s="152"/>
      <c r="M15" s="152"/>
      <c r="N15" s="152"/>
      <c r="O15" s="152"/>
      <c r="P15" s="152"/>
      <c r="Q15" s="152"/>
      <c r="R15" s="152"/>
      <c r="S15" s="152"/>
      <c r="T15" s="152"/>
      <c r="U15" s="152"/>
      <c r="V15" s="152"/>
      <c r="W15" s="152"/>
    </row>
    <row r="16" spans="1:23" ht="35.15" customHeight="1" x14ac:dyDescent="0.35">
      <c r="B16" s="162"/>
      <c r="C16" s="162"/>
      <c r="D16" s="163"/>
      <c r="E16" s="354"/>
      <c r="L16" s="152"/>
      <c r="M16" s="152"/>
      <c r="N16" s="152"/>
      <c r="O16" s="152"/>
      <c r="P16" s="152"/>
      <c r="Q16" s="152"/>
      <c r="R16" s="152"/>
      <c r="S16" s="152"/>
      <c r="T16" s="152"/>
      <c r="U16" s="152"/>
      <c r="V16" s="152"/>
      <c r="W16" s="152"/>
    </row>
    <row r="17" spans="1:32" ht="35.15" customHeight="1" x14ac:dyDescent="0.35">
      <c r="B17" s="162"/>
      <c r="C17" s="162"/>
      <c r="D17" s="163"/>
      <c r="E17" s="354"/>
      <c r="L17" s="152"/>
      <c r="M17" s="152"/>
      <c r="N17" s="152"/>
      <c r="O17" s="152"/>
      <c r="P17" s="152"/>
      <c r="Q17" s="152"/>
      <c r="R17" s="152"/>
      <c r="S17" s="152"/>
      <c r="T17" s="152"/>
      <c r="U17" s="152"/>
      <c r="V17" s="152"/>
      <c r="W17" s="152"/>
    </row>
    <row r="18" spans="1:32" ht="35.15" customHeight="1" x14ac:dyDescent="0.35">
      <c r="B18" s="162"/>
      <c r="C18" s="162"/>
      <c r="D18" s="163"/>
      <c r="E18" s="354"/>
      <c r="L18" s="152"/>
      <c r="M18" s="152"/>
      <c r="N18" s="152"/>
      <c r="O18" s="152"/>
      <c r="P18" s="152"/>
      <c r="Q18" s="152"/>
      <c r="R18" s="152"/>
      <c r="S18" s="152"/>
      <c r="T18" s="152"/>
      <c r="U18" s="152"/>
      <c r="V18" s="152"/>
      <c r="W18" s="152"/>
    </row>
    <row r="19" spans="1:32" ht="35.15" customHeight="1" x14ac:dyDescent="0.35">
      <c r="B19" s="162"/>
      <c r="C19" s="162"/>
      <c r="D19" s="163"/>
      <c r="E19" s="354"/>
      <c r="L19" s="152"/>
      <c r="M19" s="152"/>
      <c r="N19" s="152"/>
      <c r="O19" s="152"/>
      <c r="P19" s="152"/>
      <c r="Q19" s="152"/>
      <c r="R19" s="152"/>
      <c r="S19" s="152"/>
      <c r="T19" s="152"/>
      <c r="U19" s="152"/>
      <c r="V19" s="152"/>
      <c r="W19" s="152"/>
    </row>
    <row r="20" spans="1:32" ht="16.149999999999999" customHeight="1" x14ac:dyDescent="0.35">
      <c r="L20" s="152"/>
      <c r="M20" s="152"/>
      <c r="N20" s="152"/>
      <c r="O20" s="152"/>
      <c r="P20" s="152"/>
      <c r="Q20" s="152"/>
      <c r="R20" s="152"/>
      <c r="S20" s="152"/>
      <c r="T20" s="152"/>
      <c r="U20" s="152"/>
      <c r="V20" s="152"/>
      <c r="W20" s="152"/>
    </row>
    <row r="21" spans="1:32" x14ac:dyDescent="0.35">
      <c r="A21" s="15"/>
      <c r="B21" s="211" t="s">
        <v>50</v>
      </c>
      <c r="C21" s="212" t="str">
        <f>"500 merkkiä ("&amp;TEXT(LEN(B22),"0")&amp;" käytetty)"</f>
        <v>500 merkkiä (0 käytetty)</v>
      </c>
      <c r="D21" s="213"/>
      <c r="F21" s="316"/>
      <c r="L21" s="152"/>
      <c r="M21" s="152"/>
      <c r="N21" s="152"/>
      <c r="O21" s="152"/>
      <c r="P21" s="152"/>
      <c r="Q21" s="152"/>
      <c r="R21" s="152"/>
      <c r="S21" s="152"/>
      <c r="T21" s="152"/>
      <c r="U21" s="152"/>
      <c r="V21" s="152"/>
      <c r="W21" s="152"/>
      <c r="X21" s="152"/>
      <c r="Y21" s="152"/>
      <c r="Z21" s="152"/>
      <c r="AA21" s="152"/>
      <c r="AB21" s="152"/>
      <c r="AC21" s="152"/>
      <c r="AD21" s="152"/>
      <c r="AE21" s="152"/>
      <c r="AF21" s="152"/>
    </row>
    <row r="22" spans="1:32" ht="113.15" customHeight="1" x14ac:dyDescent="0.35">
      <c r="A22" s="15"/>
      <c r="B22" s="527"/>
      <c r="C22" s="528"/>
      <c r="D22" s="529"/>
      <c r="L22" s="152"/>
      <c r="M22" s="152"/>
      <c r="N22" s="152"/>
      <c r="O22" s="152"/>
      <c r="P22" s="152"/>
      <c r="Q22" s="152"/>
      <c r="R22" s="152"/>
      <c r="S22" s="152"/>
      <c r="T22" s="152"/>
      <c r="U22" s="152"/>
      <c r="V22" s="152"/>
      <c r="W22" s="152"/>
      <c r="X22" s="152"/>
      <c r="Y22" s="152"/>
      <c r="Z22" s="152"/>
      <c r="AA22" s="152"/>
      <c r="AB22" s="152"/>
      <c r="AC22" s="152"/>
      <c r="AD22" s="152"/>
      <c r="AE22" s="152"/>
      <c r="AF22" s="152"/>
    </row>
    <row r="23" spans="1:32" ht="16.149999999999999" customHeight="1" x14ac:dyDescent="0.35">
      <c r="L23" s="152"/>
      <c r="M23" s="152"/>
      <c r="N23" s="152"/>
      <c r="O23" s="152"/>
      <c r="P23" s="152"/>
      <c r="Q23" s="152"/>
      <c r="R23" s="152"/>
      <c r="S23" s="152"/>
      <c r="T23" s="152"/>
      <c r="U23" s="152"/>
      <c r="V23" s="152"/>
      <c r="W23" s="152"/>
    </row>
    <row r="24" spans="1:32" ht="16.149999999999999" customHeight="1" x14ac:dyDescent="0.35">
      <c r="L24" s="152"/>
      <c r="M24" s="152"/>
      <c r="N24" s="152"/>
      <c r="O24" s="152"/>
      <c r="P24" s="152"/>
      <c r="Q24" s="152"/>
      <c r="R24" s="152"/>
      <c r="S24" s="152"/>
      <c r="T24" s="152"/>
      <c r="U24" s="152"/>
      <c r="V24" s="152"/>
      <c r="W24" s="152"/>
    </row>
    <row r="25" spans="1:32" ht="16.149999999999999" customHeight="1" x14ac:dyDescent="0.35">
      <c r="L25" s="152"/>
      <c r="M25" s="152"/>
      <c r="N25" s="152"/>
      <c r="O25" s="152"/>
      <c r="P25" s="152"/>
      <c r="Q25" s="152"/>
      <c r="R25" s="152"/>
      <c r="S25" s="152"/>
      <c r="T25" s="152"/>
      <c r="U25" s="152"/>
      <c r="V25" s="152"/>
      <c r="W25" s="152"/>
    </row>
    <row r="26" spans="1:32" ht="16.149999999999999" customHeight="1" x14ac:dyDescent="0.35">
      <c r="L26" s="152"/>
      <c r="M26" s="152"/>
      <c r="N26" s="152"/>
      <c r="O26" s="152"/>
      <c r="P26" s="152"/>
      <c r="Q26" s="152"/>
      <c r="R26" s="152"/>
      <c r="S26" s="152"/>
      <c r="T26" s="152"/>
      <c r="U26" s="152"/>
      <c r="V26" s="152"/>
      <c r="W26" s="152"/>
    </row>
    <row r="27" spans="1:32" ht="16.149999999999999" customHeight="1" x14ac:dyDescent="0.35">
      <c r="L27" s="152"/>
      <c r="M27" s="152"/>
      <c r="N27" s="152"/>
      <c r="O27" s="152"/>
      <c r="P27" s="152"/>
      <c r="Q27" s="152"/>
      <c r="R27" s="152"/>
      <c r="S27" s="152"/>
      <c r="T27" s="152"/>
      <c r="U27" s="152"/>
      <c r="V27" s="152"/>
      <c r="W27" s="152"/>
    </row>
    <row r="28" spans="1:32" ht="16.149999999999999" customHeight="1" x14ac:dyDescent="0.35">
      <c r="L28" s="152"/>
      <c r="M28" s="152"/>
      <c r="N28" s="152"/>
      <c r="O28" s="152"/>
      <c r="P28" s="152"/>
      <c r="Q28" s="152"/>
      <c r="R28" s="152"/>
      <c r="S28" s="152"/>
      <c r="T28" s="152"/>
      <c r="U28" s="152"/>
      <c r="V28" s="152"/>
      <c r="W28" s="152"/>
    </row>
    <row r="29" spans="1:32" ht="16.149999999999999" customHeight="1" x14ac:dyDescent="0.35">
      <c r="L29" s="152"/>
      <c r="M29" s="152"/>
      <c r="N29" s="152"/>
      <c r="O29" s="152"/>
      <c r="P29" s="152"/>
      <c r="Q29" s="152"/>
      <c r="R29" s="152"/>
      <c r="S29" s="152"/>
      <c r="T29" s="152"/>
      <c r="U29" s="152"/>
      <c r="V29" s="152"/>
      <c r="W29" s="152"/>
    </row>
    <row r="30" spans="1:32" ht="16.149999999999999" customHeight="1" x14ac:dyDescent="0.35">
      <c r="L30" s="152"/>
      <c r="M30" s="152"/>
      <c r="N30" s="152"/>
      <c r="O30" s="152"/>
      <c r="P30" s="152"/>
      <c r="Q30" s="152"/>
      <c r="R30" s="152"/>
      <c r="S30" s="152"/>
      <c r="T30" s="152"/>
      <c r="U30" s="152"/>
      <c r="V30" s="152"/>
      <c r="W30" s="152"/>
    </row>
    <row r="31" spans="1:32" ht="16.149999999999999" customHeight="1" x14ac:dyDescent="0.35">
      <c r="L31" s="152"/>
      <c r="M31" s="152"/>
      <c r="N31" s="152"/>
      <c r="O31" s="152"/>
      <c r="P31" s="152"/>
      <c r="Q31" s="152"/>
      <c r="R31" s="152"/>
      <c r="S31" s="152"/>
      <c r="T31" s="152"/>
      <c r="U31" s="152"/>
      <c r="V31" s="152"/>
      <c r="W31" s="152"/>
    </row>
    <row r="32" spans="1:32" ht="16.149999999999999" customHeight="1" x14ac:dyDescent="0.35">
      <c r="L32" s="152"/>
      <c r="M32" s="152"/>
      <c r="N32" s="152"/>
      <c r="O32" s="152"/>
      <c r="P32" s="152"/>
      <c r="Q32" s="152"/>
      <c r="R32" s="152"/>
      <c r="S32" s="152"/>
      <c r="T32" s="152"/>
      <c r="U32" s="152"/>
      <c r="V32" s="152"/>
      <c r="W32" s="152"/>
    </row>
    <row r="33" spans="12:23" ht="16.149999999999999" customHeight="1" x14ac:dyDescent="0.35">
      <c r="L33" s="152"/>
      <c r="M33" s="152"/>
      <c r="N33" s="152"/>
      <c r="O33" s="152"/>
      <c r="P33" s="152"/>
      <c r="Q33" s="152"/>
      <c r="R33" s="152"/>
      <c r="S33" s="152"/>
      <c r="T33" s="152"/>
      <c r="U33" s="152"/>
      <c r="V33" s="152"/>
      <c r="W33" s="152"/>
    </row>
    <row r="34" spans="12:23" ht="16.149999999999999" customHeight="1" x14ac:dyDescent="0.35">
      <c r="L34" s="152"/>
      <c r="M34" s="152"/>
      <c r="N34" s="152"/>
      <c r="O34" s="152"/>
      <c r="P34" s="152"/>
      <c r="Q34" s="152"/>
      <c r="R34" s="152"/>
      <c r="S34" s="152"/>
      <c r="T34" s="152"/>
      <c r="U34" s="152"/>
      <c r="V34" s="152"/>
      <c r="W34" s="152"/>
    </row>
    <row r="35" spans="12:23" ht="16.149999999999999" customHeight="1" x14ac:dyDescent="0.35">
      <c r="L35" s="152"/>
      <c r="M35" s="152"/>
      <c r="N35" s="152"/>
      <c r="O35" s="152"/>
      <c r="P35" s="152"/>
      <c r="Q35" s="152"/>
      <c r="R35" s="152"/>
      <c r="S35" s="152"/>
      <c r="T35" s="152"/>
      <c r="U35" s="152"/>
      <c r="V35" s="152"/>
      <c r="W35" s="152"/>
    </row>
    <row r="36" spans="12:23" ht="16.149999999999999" customHeight="1" x14ac:dyDescent="0.35">
      <c r="L36" s="152"/>
      <c r="M36" s="152"/>
      <c r="N36" s="152"/>
      <c r="O36" s="152"/>
      <c r="P36" s="152"/>
      <c r="Q36" s="152"/>
      <c r="R36" s="152"/>
      <c r="S36" s="152"/>
      <c r="T36" s="152"/>
      <c r="U36" s="152"/>
      <c r="V36" s="152"/>
      <c r="W36" s="152"/>
    </row>
    <row r="37" spans="12:23" ht="16.149999999999999" customHeight="1" x14ac:dyDescent="0.35">
      <c r="L37" s="152"/>
      <c r="M37" s="152"/>
      <c r="N37" s="152"/>
      <c r="O37" s="152"/>
      <c r="P37" s="152"/>
      <c r="Q37" s="152"/>
      <c r="R37" s="152"/>
      <c r="S37" s="152"/>
      <c r="T37" s="152"/>
      <c r="U37" s="152"/>
      <c r="V37" s="152"/>
      <c r="W37" s="152"/>
    </row>
    <row r="38" spans="12:23" ht="16.149999999999999" customHeight="1" x14ac:dyDescent="0.35">
      <c r="L38" s="152"/>
      <c r="M38" s="152"/>
      <c r="N38" s="152"/>
      <c r="O38" s="152"/>
      <c r="P38" s="152"/>
      <c r="Q38" s="152"/>
      <c r="R38" s="152"/>
      <c r="S38" s="152"/>
      <c r="T38" s="152"/>
      <c r="U38" s="152"/>
      <c r="V38" s="152"/>
      <c r="W38" s="152"/>
    </row>
    <row r="39" spans="12:23" ht="16.149999999999999" customHeight="1" x14ac:dyDescent="0.35">
      <c r="L39" s="152"/>
      <c r="M39" s="152"/>
      <c r="N39" s="152"/>
      <c r="O39" s="152"/>
      <c r="P39" s="152"/>
      <c r="Q39" s="152"/>
      <c r="R39" s="152"/>
      <c r="S39" s="152"/>
      <c r="T39" s="152"/>
      <c r="U39" s="152"/>
      <c r="V39" s="152"/>
      <c r="W39" s="152"/>
    </row>
    <row r="40" spans="12:23" ht="16.149999999999999" customHeight="1" x14ac:dyDescent="0.35">
      <c r="L40" s="152"/>
      <c r="M40" s="152"/>
      <c r="N40" s="152"/>
      <c r="O40" s="152"/>
      <c r="P40" s="152"/>
      <c r="Q40" s="152"/>
      <c r="R40" s="152"/>
      <c r="S40" s="152"/>
      <c r="T40" s="152"/>
      <c r="U40" s="152"/>
      <c r="V40" s="152"/>
      <c r="W40" s="152"/>
    </row>
    <row r="41" spans="12:23" ht="16.149999999999999" customHeight="1" x14ac:dyDescent="0.35">
      <c r="L41" s="152"/>
      <c r="M41" s="152"/>
      <c r="N41" s="152"/>
      <c r="O41" s="152"/>
      <c r="P41" s="152"/>
      <c r="Q41" s="152"/>
      <c r="R41" s="152"/>
      <c r="S41" s="152"/>
      <c r="T41" s="152"/>
      <c r="U41" s="152"/>
      <c r="V41" s="152"/>
      <c r="W41" s="152"/>
    </row>
    <row r="42" spans="12:23" ht="16.149999999999999" customHeight="1" x14ac:dyDescent="0.35">
      <c r="L42" s="152"/>
      <c r="M42" s="152"/>
      <c r="N42" s="152"/>
      <c r="O42" s="152"/>
      <c r="P42" s="152"/>
      <c r="Q42" s="152"/>
      <c r="R42" s="152"/>
      <c r="S42" s="152"/>
      <c r="T42" s="152"/>
      <c r="U42" s="152"/>
      <c r="V42" s="152"/>
      <c r="W42" s="152"/>
    </row>
    <row r="43" spans="12:23" ht="16.149999999999999" customHeight="1" x14ac:dyDescent="0.35">
      <c r="L43" s="152"/>
      <c r="M43" s="152"/>
      <c r="N43" s="152"/>
      <c r="O43" s="152"/>
      <c r="P43" s="152"/>
      <c r="Q43" s="152"/>
      <c r="R43" s="152"/>
      <c r="S43" s="152"/>
      <c r="T43" s="152"/>
      <c r="U43" s="152"/>
      <c r="V43" s="152"/>
      <c r="W43" s="152"/>
    </row>
    <row r="44" spans="12:23" ht="16.149999999999999" customHeight="1" x14ac:dyDescent="0.35">
      <c r="L44" s="152"/>
      <c r="M44" s="152"/>
      <c r="N44" s="152"/>
      <c r="O44" s="152"/>
      <c r="P44" s="152"/>
      <c r="Q44" s="152"/>
      <c r="R44" s="152"/>
      <c r="S44" s="152"/>
      <c r="T44" s="152"/>
      <c r="U44" s="152"/>
      <c r="V44" s="152"/>
      <c r="W44" s="152"/>
    </row>
    <row r="45" spans="12:23" ht="16.149999999999999" customHeight="1" x14ac:dyDescent="0.35">
      <c r="L45" s="152"/>
      <c r="M45" s="152"/>
      <c r="N45" s="152"/>
      <c r="O45" s="152"/>
      <c r="P45" s="152"/>
      <c r="Q45" s="152"/>
      <c r="R45" s="152"/>
      <c r="S45" s="152"/>
      <c r="T45" s="152"/>
      <c r="U45" s="152"/>
      <c r="V45" s="152"/>
      <c r="W45" s="152"/>
    </row>
    <row r="46" spans="12:23" ht="16.149999999999999" customHeight="1" x14ac:dyDescent="0.35">
      <c r="L46" s="152"/>
      <c r="M46" s="152"/>
      <c r="N46" s="152"/>
      <c r="O46" s="152"/>
      <c r="P46" s="152"/>
      <c r="Q46" s="152"/>
      <c r="R46" s="152"/>
      <c r="S46" s="152"/>
      <c r="T46" s="152"/>
      <c r="U46" s="152"/>
      <c r="V46" s="152"/>
      <c r="W46" s="152"/>
    </row>
    <row r="47" spans="12:23" ht="16.149999999999999" customHeight="1" x14ac:dyDescent="0.35">
      <c r="L47" s="152"/>
      <c r="M47" s="152"/>
      <c r="N47" s="152"/>
      <c r="O47" s="152"/>
      <c r="P47" s="152"/>
      <c r="Q47" s="152"/>
      <c r="R47" s="152"/>
      <c r="S47" s="152"/>
      <c r="T47" s="152"/>
      <c r="U47" s="152"/>
      <c r="V47" s="152"/>
      <c r="W47" s="152"/>
    </row>
    <row r="48" spans="12:23" ht="16.149999999999999" customHeight="1" x14ac:dyDescent="0.35">
      <c r="L48" s="152"/>
      <c r="M48" s="152"/>
      <c r="N48" s="152"/>
      <c r="O48" s="152"/>
      <c r="P48" s="152"/>
      <c r="Q48" s="152"/>
      <c r="R48" s="152"/>
      <c r="S48" s="152"/>
      <c r="T48" s="152"/>
      <c r="U48" s="152"/>
      <c r="V48" s="152"/>
      <c r="W48" s="152"/>
    </row>
    <row r="49" spans="12:23" ht="16.149999999999999" customHeight="1" x14ac:dyDescent="0.35">
      <c r="L49" s="152"/>
      <c r="M49" s="152"/>
      <c r="N49" s="152"/>
      <c r="O49" s="152"/>
      <c r="P49" s="152"/>
      <c r="Q49" s="152"/>
      <c r="R49" s="152"/>
      <c r="S49" s="152"/>
      <c r="T49" s="152"/>
      <c r="U49" s="152"/>
      <c r="V49" s="152"/>
      <c r="W49" s="152"/>
    </row>
    <row r="50" spans="12:23" ht="16.149999999999999" customHeight="1" x14ac:dyDescent="0.35">
      <c r="L50" s="152"/>
      <c r="M50" s="152"/>
      <c r="N50" s="152"/>
      <c r="O50" s="152"/>
      <c r="P50" s="152"/>
      <c r="Q50" s="152"/>
      <c r="R50" s="152"/>
      <c r="S50" s="152"/>
      <c r="T50" s="152"/>
      <c r="U50" s="152"/>
      <c r="V50" s="152"/>
      <c r="W50" s="152"/>
    </row>
    <row r="51" spans="12:23" ht="16.149999999999999" customHeight="1" x14ac:dyDescent="0.35">
      <c r="L51" s="152"/>
      <c r="M51" s="152"/>
      <c r="N51" s="152"/>
      <c r="O51" s="152"/>
      <c r="P51" s="152"/>
      <c r="Q51" s="152"/>
      <c r="R51" s="152"/>
      <c r="S51" s="152"/>
      <c r="T51" s="152"/>
      <c r="U51" s="152"/>
      <c r="V51" s="152"/>
      <c r="W51" s="152"/>
    </row>
    <row r="52" spans="12:23" ht="16.149999999999999" customHeight="1" x14ac:dyDescent="0.35">
      <c r="L52" s="152"/>
      <c r="M52" s="152"/>
      <c r="N52" s="152"/>
      <c r="O52" s="152"/>
      <c r="P52" s="152"/>
      <c r="Q52" s="152"/>
      <c r="R52" s="152"/>
      <c r="S52" s="152"/>
      <c r="T52" s="152"/>
      <c r="U52" s="152"/>
      <c r="V52" s="152"/>
      <c r="W52" s="152"/>
    </row>
    <row r="53" spans="12:23" ht="16.149999999999999" customHeight="1" x14ac:dyDescent="0.35">
      <c r="L53" s="152"/>
      <c r="M53" s="152"/>
      <c r="N53" s="152"/>
      <c r="O53" s="152"/>
      <c r="P53" s="152"/>
      <c r="Q53" s="152"/>
      <c r="R53" s="152"/>
      <c r="S53" s="152"/>
      <c r="T53" s="152"/>
      <c r="U53" s="152"/>
      <c r="V53" s="152"/>
      <c r="W53" s="152"/>
    </row>
    <row r="54" spans="12:23" ht="16.149999999999999" customHeight="1" x14ac:dyDescent="0.35">
      <c r="L54" s="152"/>
      <c r="M54" s="152"/>
      <c r="N54" s="152"/>
      <c r="O54" s="152"/>
      <c r="P54" s="152"/>
      <c r="Q54" s="152"/>
      <c r="R54" s="152"/>
      <c r="S54" s="152"/>
      <c r="T54" s="152"/>
      <c r="U54" s="152"/>
      <c r="V54" s="152"/>
      <c r="W54" s="152"/>
    </row>
    <row r="55" spans="12:23" ht="16.149999999999999" customHeight="1" x14ac:dyDescent="0.35">
      <c r="L55" s="152"/>
      <c r="M55" s="152"/>
      <c r="N55" s="152"/>
      <c r="O55" s="152"/>
      <c r="P55" s="152"/>
      <c r="Q55" s="152"/>
      <c r="R55" s="152"/>
      <c r="S55" s="152"/>
      <c r="T55" s="152"/>
      <c r="U55" s="152"/>
      <c r="V55" s="152"/>
      <c r="W55" s="152"/>
    </row>
    <row r="56" spans="12:23" ht="16.149999999999999" customHeight="1" x14ac:dyDescent="0.35">
      <c r="L56" s="152"/>
      <c r="M56" s="152"/>
      <c r="N56" s="152"/>
      <c r="O56" s="152"/>
      <c r="P56" s="152"/>
      <c r="Q56" s="152"/>
      <c r="R56" s="152"/>
      <c r="S56" s="152"/>
      <c r="T56" s="152"/>
      <c r="U56" s="152"/>
      <c r="V56" s="152"/>
      <c r="W56" s="152"/>
    </row>
    <row r="57" spans="12:23" ht="16.149999999999999" customHeight="1" x14ac:dyDescent="0.35">
      <c r="L57" s="152"/>
      <c r="M57" s="152"/>
      <c r="N57" s="152"/>
      <c r="O57" s="152"/>
      <c r="P57" s="152"/>
      <c r="Q57" s="152"/>
      <c r="R57" s="152"/>
      <c r="S57" s="152"/>
      <c r="T57" s="152"/>
      <c r="U57" s="152"/>
      <c r="V57" s="152"/>
      <c r="W57" s="152"/>
    </row>
    <row r="58" spans="12:23" ht="16.149999999999999" customHeight="1" x14ac:dyDescent="0.35">
      <c r="L58" s="152"/>
      <c r="M58" s="152"/>
      <c r="N58" s="152"/>
      <c r="O58" s="152"/>
      <c r="P58" s="152"/>
      <c r="Q58" s="152"/>
      <c r="R58" s="152"/>
      <c r="S58" s="152"/>
      <c r="T58" s="152"/>
      <c r="U58" s="152"/>
      <c r="V58" s="152"/>
      <c r="W58" s="152"/>
    </row>
    <row r="59" spans="12:23" ht="16.149999999999999" customHeight="1" x14ac:dyDescent="0.35">
      <c r="L59" s="152"/>
      <c r="M59" s="152"/>
      <c r="N59" s="152"/>
      <c r="O59" s="152"/>
      <c r="P59" s="152"/>
      <c r="Q59" s="152"/>
      <c r="R59" s="152"/>
      <c r="S59" s="152"/>
      <c r="T59" s="152"/>
      <c r="U59" s="152"/>
      <c r="V59" s="152"/>
      <c r="W59" s="152"/>
    </row>
    <row r="60" spans="12:23" ht="16.149999999999999" customHeight="1" x14ac:dyDescent="0.35">
      <c r="L60" s="152"/>
      <c r="M60" s="152"/>
      <c r="N60" s="152"/>
      <c r="O60" s="152"/>
      <c r="P60" s="152"/>
      <c r="Q60" s="152"/>
      <c r="R60" s="152"/>
      <c r="S60" s="152"/>
      <c r="T60" s="152"/>
      <c r="U60" s="152"/>
      <c r="V60" s="152"/>
      <c r="W60" s="152"/>
    </row>
    <row r="61" spans="12:23" ht="16.149999999999999" customHeight="1" x14ac:dyDescent="0.35">
      <c r="L61" s="152"/>
      <c r="M61" s="152"/>
      <c r="N61" s="152"/>
      <c r="O61" s="152"/>
      <c r="P61" s="152"/>
      <c r="Q61" s="152"/>
      <c r="R61" s="152"/>
      <c r="S61" s="152"/>
      <c r="T61" s="152"/>
      <c r="U61" s="152"/>
      <c r="V61" s="152"/>
      <c r="W61" s="152"/>
    </row>
    <row r="62" spans="12:23" ht="16.149999999999999" customHeight="1" x14ac:dyDescent="0.35">
      <c r="L62" s="152"/>
      <c r="M62" s="152"/>
      <c r="N62" s="152"/>
      <c r="O62" s="152"/>
      <c r="P62" s="152"/>
      <c r="Q62" s="152"/>
      <c r="R62" s="152"/>
      <c r="S62" s="152"/>
      <c r="T62" s="152"/>
      <c r="U62" s="152"/>
      <c r="V62" s="152"/>
      <c r="W62" s="152"/>
    </row>
    <row r="63" spans="12:23" ht="16.149999999999999" customHeight="1" x14ac:dyDescent="0.35">
      <c r="L63" s="152"/>
      <c r="M63" s="152"/>
      <c r="N63" s="152"/>
      <c r="O63" s="152"/>
      <c r="P63" s="152"/>
      <c r="Q63" s="152"/>
      <c r="R63" s="152"/>
      <c r="S63" s="152"/>
      <c r="T63" s="152"/>
      <c r="U63" s="152"/>
      <c r="V63" s="152"/>
      <c r="W63" s="152"/>
    </row>
    <row r="64" spans="12:23" ht="16.149999999999999" customHeight="1" x14ac:dyDescent="0.35">
      <c r="L64" s="152"/>
      <c r="M64" s="152"/>
      <c r="N64" s="152"/>
      <c r="O64" s="152"/>
      <c r="P64" s="152"/>
      <c r="Q64" s="152"/>
      <c r="R64" s="152"/>
      <c r="S64" s="152"/>
      <c r="T64" s="152"/>
      <c r="U64" s="152"/>
      <c r="V64" s="152"/>
      <c r="W64" s="152"/>
    </row>
    <row r="65" spans="12:23" ht="16.149999999999999" customHeight="1" x14ac:dyDescent="0.35">
      <c r="L65" s="152"/>
      <c r="M65" s="152"/>
      <c r="N65" s="152"/>
      <c r="O65" s="152"/>
      <c r="P65" s="152"/>
      <c r="Q65" s="152"/>
      <c r="R65" s="152"/>
      <c r="S65" s="152"/>
      <c r="T65" s="152"/>
      <c r="U65" s="152"/>
      <c r="V65" s="152"/>
      <c r="W65" s="152"/>
    </row>
    <row r="66" spans="12:23" ht="16.149999999999999" customHeight="1" x14ac:dyDescent="0.35">
      <c r="L66" s="152"/>
      <c r="M66" s="152"/>
      <c r="N66" s="152"/>
      <c r="O66" s="152"/>
      <c r="P66" s="152"/>
      <c r="Q66" s="152"/>
      <c r="R66" s="152"/>
      <c r="S66" s="152"/>
      <c r="T66" s="152"/>
      <c r="U66" s="152"/>
      <c r="V66" s="152"/>
      <c r="W66" s="152"/>
    </row>
    <row r="67" spans="12:23" ht="16.149999999999999" customHeight="1" x14ac:dyDescent="0.35">
      <c r="L67" s="152"/>
      <c r="M67" s="152"/>
      <c r="N67" s="152"/>
      <c r="O67" s="152"/>
      <c r="P67" s="152"/>
      <c r="Q67" s="152"/>
      <c r="R67" s="152"/>
      <c r="S67" s="152"/>
      <c r="T67" s="152"/>
      <c r="U67" s="152"/>
      <c r="V67" s="152"/>
      <c r="W67" s="152"/>
    </row>
    <row r="68" spans="12:23" ht="16.149999999999999" customHeight="1" x14ac:dyDescent="0.35">
      <c r="L68" s="152"/>
      <c r="M68" s="152"/>
      <c r="N68" s="152"/>
      <c r="O68" s="152"/>
      <c r="P68" s="152"/>
      <c r="Q68" s="152"/>
      <c r="R68" s="152"/>
      <c r="S68" s="152"/>
      <c r="T68" s="152"/>
      <c r="U68" s="152"/>
      <c r="V68" s="152"/>
      <c r="W68" s="152"/>
    </row>
    <row r="69" spans="12:23" ht="16.149999999999999" customHeight="1" x14ac:dyDescent="0.35">
      <c r="L69" s="152"/>
      <c r="M69" s="152"/>
      <c r="N69" s="152"/>
      <c r="O69" s="152"/>
      <c r="P69" s="152"/>
      <c r="Q69" s="152"/>
      <c r="R69" s="152"/>
      <c r="S69" s="152"/>
      <c r="T69" s="152"/>
      <c r="U69" s="152"/>
      <c r="V69" s="152"/>
      <c r="W69" s="152"/>
    </row>
    <row r="70" spans="12:23" ht="16.149999999999999" customHeight="1" x14ac:dyDescent="0.35">
      <c r="L70" s="152"/>
      <c r="M70" s="152"/>
      <c r="N70" s="152"/>
      <c r="O70" s="152"/>
      <c r="P70" s="152"/>
      <c r="Q70" s="152"/>
      <c r="R70" s="152"/>
      <c r="S70" s="152"/>
      <c r="T70" s="152"/>
      <c r="U70" s="152"/>
      <c r="V70" s="152"/>
      <c r="W70" s="152"/>
    </row>
    <row r="71" spans="12:23" ht="16.149999999999999" customHeight="1" x14ac:dyDescent="0.35">
      <c r="L71" s="152"/>
      <c r="M71" s="152"/>
      <c r="N71" s="152"/>
      <c r="O71" s="152"/>
      <c r="P71" s="152"/>
      <c r="Q71" s="152"/>
      <c r="R71" s="152"/>
      <c r="S71" s="152"/>
      <c r="T71" s="152"/>
      <c r="U71" s="152"/>
      <c r="V71" s="152"/>
      <c r="W71" s="152"/>
    </row>
    <row r="72" spans="12:23" ht="16.149999999999999" customHeight="1" x14ac:dyDescent="0.35">
      <c r="L72" s="152"/>
      <c r="M72" s="152"/>
      <c r="N72" s="152"/>
      <c r="O72" s="152"/>
      <c r="P72" s="152"/>
      <c r="Q72" s="152"/>
      <c r="R72" s="152"/>
      <c r="S72" s="152"/>
      <c r="T72" s="152"/>
      <c r="U72" s="152"/>
      <c r="V72" s="152"/>
      <c r="W72" s="152"/>
    </row>
    <row r="73" spans="12:23" ht="16.149999999999999" customHeight="1" x14ac:dyDescent="0.35">
      <c r="L73" s="152"/>
      <c r="M73" s="152"/>
      <c r="N73" s="152"/>
      <c r="O73" s="152"/>
      <c r="P73" s="152"/>
      <c r="Q73" s="152"/>
      <c r="R73" s="152"/>
      <c r="S73" s="152"/>
      <c r="T73" s="152"/>
      <c r="U73" s="152"/>
      <c r="V73" s="152"/>
      <c r="W73" s="152"/>
    </row>
    <row r="74" spans="12:23" ht="16.149999999999999" customHeight="1" x14ac:dyDescent="0.35">
      <c r="L74" s="152"/>
      <c r="M74" s="152"/>
      <c r="N74" s="152"/>
      <c r="O74" s="152"/>
      <c r="P74" s="152"/>
      <c r="Q74" s="152"/>
      <c r="R74" s="152"/>
      <c r="S74" s="152"/>
      <c r="T74" s="152"/>
      <c r="U74" s="152"/>
      <c r="V74" s="152"/>
      <c r="W74" s="152"/>
    </row>
    <row r="75" spans="12:23" ht="16.149999999999999" customHeight="1" x14ac:dyDescent="0.35">
      <c r="L75" s="152"/>
      <c r="M75" s="152"/>
      <c r="N75" s="152"/>
      <c r="O75" s="152"/>
      <c r="P75" s="152"/>
      <c r="Q75" s="152"/>
      <c r="R75" s="152"/>
      <c r="S75" s="152"/>
      <c r="T75" s="152"/>
      <c r="U75" s="152"/>
      <c r="V75" s="152"/>
      <c r="W75" s="152"/>
    </row>
    <row r="76" spans="12:23" ht="16.149999999999999" customHeight="1" x14ac:dyDescent="0.35">
      <c r="L76" s="152"/>
      <c r="M76" s="152"/>
      <c r="N76" s="152"/>
      <c r="O76" s="152"/>
      <c r="P76" s="152"/>
      <c r="Q76" s="152"/>
      <c r="R76" s="152"/>
      <c r="S76" s="152"/>
      <c r="T76" s="152"/>
      <c r="U76" s="152"/>
      <c r="V76" s="152"/>
      <c r="W76" s="152"/>
    </row>
    <row r="77" spans="12:23" ht="16.149999999999999" customHeight="1" x14ac:dyDescent="0.35">
      <c r="L77" s="152"/>
      <c r="M77" s="152"/>
      <c r="N77" s="152"/>
      <c r="O77" s="152"/>
      <c r="P77" s="152"/>
      <c r="Q77" s="152"/>
      <c r="R77" s="152"/>
      <c r="S77" s="152"/>
      <c r="T77" s="152"/>
      <c r="U77" s="152"/>
      <c r="V77" s="152"/>
      <c r="W77" s="152"/>
    </row>
    <row r="78" spans="12:23" ht="16.149999999999999" customHeight="1" x14ac:dyDescent="0.35">
      <c r="L78" s="152"/>
      <c r="M78" s="152"/>
      <c r="N78" s="152"/>
      <c r="O78" s="152"/>
      <c r="P78" s="152"/>
      <c r="Q78" s="152"/>
      <c r="R78" s="152"/>
      <c r="S78" s="152"/>
      <c r="T78" s="152"/>
      <c r="U78" s="152"/>
      <c r="V78" s="152"/>
      <c r="W78" s="152"/>
    </row>
    <row r="79" spans="12:23" ht="16.149999999999999" customHeight="1" x14ac:dyDescent="0.35">
      <c r="L79" s="152"/>
      <c r="M79" s="152"/>
      <c r="N79" s="152"/>
      <c r="O79" s="152"/>
      <c r="P79" s="152"/>
      <c r="Q79" s="152"/>
      <c r="R79" s="152"/>
      <c r="S79" s="152"/>
      <c r="T79" s="152"/>
      <c r="U79" s="152"/>
      <c r="V79" s="152"/>
      <c r="W79" s="152"/>
    </row>
    <row r="80" spans="12:23" ht="16.149999999999999" customHeight="1" x14ac:dyDescent="0.35">
      <c r="L80" s="152"/>
      <c r="M80" s="152"/>
      <c r="N80" s="152"/>
      <c r="O80" s="152"/>
      <c r="P80" s="152"/>
      <c r="Q80" s="152"/>
      <c r="R80" s="152"/>
      <c r="S80" s="152"/>
      <c r="T80" s="152"/>
      <c r="U80" s="152"/>
      <c r="V80" s="152"/>
      <c r="W80" s="152"/>
    </row>
    <row r="81" spans="12:23" ht="16.149999999999999" customHeight="1" x14ac:dyDescent="0.35">
      <c r="L81" s="152"/>
      <c r="M81" s="152"/>
      <c r="N81" s="152"/>
      <c r="O81" s="152"/>
      <c r="P81" s="152"/>
      <c r="Q81" s="152"/>
      <c r="R81" s="152"/>
      <c r="S81" s="152"/>
      <c r="T81" s="152"/>
      <c r="U81" s="152"/>
      <c r="V81" s="152"/>
      <c r="W81" s="152"/>
    </row>
    <row r="82" spans="12:23" ht="16.149999999999999" customHeight="1" x14ac:dyDescent="0.35">
      <c r="L82" s="152"/>
      <c r="M82" s="152"/>
      <c r="N82" s="152"/>
      <c r="O82" s="152"/>
      <c r="P82" s="152"/>
      <c r="Q82" s="152"/>
      <c r="R82" s="152"/>
      <c r="S82" s="152"/>
      <c r="T82" s="152"/>
      <c r="U82" s="152"/>
      <c r="V82" s="152"/>
      <c r="W82" s="152"/>
    </row>
    <row r="83" spans="12:23" ht="16.149999999999999" customHeight="1" x14ac:dyDescent="0.35">
      <c r="L83" s="152"/>
      <c r="M83" s="152"/>
      <c r="N83" s="152"/>
      <c r="O83" s="152"/>
      <c r="P83" s="152"/>
      <c r="Q83" s="152"/>
      <c r="R83" s="152"/>
      <c r="S83" s="152"/>
      <c r="T83" s="152"/>
      <c r="U83" s="152"/>
      <c r="V83" s="152"/>
      <c r="W83" s="152"/>
    </row>
    <row r="84" spans="12:23" ht="16.149999999999999" customHeight="1" x14ac:dyDescent="0.35">
      <c r="L84" s="152"/>
      <c r="M84" s="152"/>
      <c r="N84" s="152"/>
      <c r="O84" s="152"/>
      <c r="P84" s="152"/>
      <c r="Q84" s="152"/>
      <c r="R84" s="152"/>
      <c r="S84" s="152"/>
      <c r="T84" s="152"/>
      <c r="U84" s="152"/>
      <c r="V84" s="152"/>
      <c r="W84" s="152"/>
    </row>
    <row r="85" spans="12:23" ht="16.149999999999999" customHeight="1" x14ac:dyDescent="0.35">
      <c r="L85" s="152"/>
      <c r="M85" s="152"/>
      <c r="N85" s="152"/>
      <c r="O85" s="152"/>
      <c r="P85" s="152"/>
      <c r="Q85" s="152"/>
      <c r="R85" s="152"/>
      <c r="S85" s="152"/>
      <c r="T85" s="152"/>
      <c r="U85" s="152"/>
      <c r="V85" s="152"/>
      <c r="W85" s="152"/>
    </row>
    <row r="86" spans="12:23" ht="16.149999999999999" customHeight="1" x14ac:dyDescent="0.35">
      <c r="L86" s="152"/>
      <c r="M86" s="152"/>
      <c r="N86" s="152"/>
      <c r="O86" s="152"/>
      <c r="P86" s="152"/>
      <c r="Q86" s="152"/>
      <c r="R86" s="152"/>
      <c r="S86" s="152"/>
      <c r="T86" s="152"/>
      <c r="U86" s="152"/>
      <c r="V86" s="152"/>
      <c r="W86" s="152"/>
    </row>
    <row r="87" spans="12:23" ht="16.149999999999999" customHeight="1" x14ac:dyDescent="0.35">
      <c r="L87" s="152"/>
      <c r="M87" s="152"/>
      <c r="N87" s="152"/>
      <c r="O87" s="152"/>
      <c r="P87" s="152"/>
      <c r="Q87" s="152"/>
      <c r="R87" s="152"/>
      <c r="S87" s="152"/>
      <c r="T87" s="152"/>
      <c r="U87" s="152"/>
      <c r="V87" s="152"/>
      <c r="W87" s="152"/>
    </row>
    <row r="88" spans="12:23" ht="16.149999999999999" customHeight="1" x14ac:dyDescent="0.35">
      <c r="L88" s="152"/>
      <c r="M88" s="152"/>
      <c r="N88" s="152"/>
      <c r="O88" s="152"/>
      <c r="P88" s="152"/>
      <c r="Q88" s="152"/>
      <c r="R88" s="152"/>
      <c r="S88" s="152"/>
      <c r="T88" s="152"/>
      <c r="U88" s="152"/>
      <c r="V88" s="152"/>
      <c r="W88" s="152"/>
    </row>
    <row r="89" spans="12:23" ht="16.149999999999999" customHeight="1" x14ac:dyDescent="0.35">
      <c r="L89" s="152"/>
      <c r="M89" s="152"/>
      <c r="N89" s="152"/>
      <c r="O89" s="152"/>
      <c r="P89" s="152"/>
      <c r="Q89" s="152"/>
      <c r="R89" s="152"/>
      <c r="S89" s="152"/>
      <c r="T89" s="152"/>
      <c r="U89" s="152"/>
      <c r="V89" s="152"/>
      <c r="W89" s="152"/>
    </row>
    <row r="90" spans="12:23" ht="16.149999999999999" customHeight="1" x14ac:dyDescent="0.35">
      <c r="L90" s="152"/>
      <c r="M90" s="152"/>
      <c r="N90" s="152"/>
      <c r="O90" s="152"/>
      <c r="P90" s="152"/>
      <c r="Q90" s="152"/>
      <c r="R90" s="152"/>
      <c r="S90" s="152"/>
      <c r="T90" s="152"/>
      <c r="U90" s="152"/>
      <c r="V90" s="152"/>
      <c r="W90" s="152"/>
    </row>
    <row r="91" spans="12:23" ht="16.149999999999999" customHeight="1" x14ac:dyDescent="0.35">
      <c r="L91" s="152"/>
      <c r="M91" s="152"/>
      <c r="N91" s="152"/>
      <c r="O91" s="152"/>
      <c r="P91" s="152"/>
      <c r="Q91" s="152"/>
      <c r="R91" s="152"/>
      <c r="S91" s="152"/>
      <c r="T91" s="152"/>
      <c r="U91" s="152"/>
      <c r="V91" s="152"/>
      <c r="W91" s="152"/>
    </row>
    <row r="92" spans="12:23" ht="16.149999999999999" customHeight="1" x14ac:dyDescent="0.35">
      <c r="L92" s="152"/>
      <c r="M92" s="152"/>
      <c r="N92" s="152"/>
      <c r="O92" s="152"/>
      <c r="P92" s="152"/>
      <c r="Q92" s="152"/>
      <c r="R92" s="152"/>
      <c r="S92" s="152"/>
      <c r="T92" s="152"/>
      <c r="U92" s="152"/>
      <c r="V92" s="152"/>
      <c r="W92" s="152"/>
    </row>
    <row r="93" spans="12:23" ht="16.149999999999999" customHeight="1" x14ac:dyDescent="0.35">
      <c r="L93" s="152"/>
      <c r="M93" s="152"/>
      <c r="N93" s="152"/>
      <c r="O93" s="152"/>
      <c r="P93" s="152"/>
      <c r="Q93" s="152"/>
      <c r="R93" s="152"/>
      <c r="S93" s="152"/>
      <c r="T93" s="152"/>
      <c r="U93" s="152"/>
      <c r="V93" s="152"/>
      <c r="W93" s="152"/>
    </row>
    <row r="94" spans="12:23" ht="16.149999999999999" customHeight="1" x14ac:dyDescent="0.35">
      <c r="L94" s="152"/>
      <c r="M94" s="152"/>
      <c r="N94" s="152"/>
      <c r="O94" s="152"/>
      <c r="P94" s="152"/>
      <c r="Q94" s="152"/>
      <c r="R94" s="152"/>
      <c r="S94" s="152"/>
      <c r="T94" s="152"/>
      <c r="U94" s="152"/>
      <c r="V94" s="152"/>
      <c r="W94" s="152"/>
    </row>
    <row r="95" spans="12:23" ht="16.149999999999999" customHeight="1" x14ac:dyDescent="0.35">
      <c r="L95" s="152"/>
      <c r="M95" s="152"/>
      <c r="N95" s="152"/>
      <c r="O95" s="152"/>
      <c r="P95" s="152"/>
      <c r="Q95" s="152"/>
      <c r="R95" s="152"/>
      <c r="S95" s="152"/>
      <c r="T95" s="152"/>
      <c r="U95" s="152"/>
      <c r="V95" s="152"/>
      <c r="W95" s="152"/>
    </row>
    <row r="96" spans="12:23" ht="16.149999999999999" customHeight="1" x14ac:dyDescent="0.35">
      <c r="L96" s="152"/>
      <c r="M96" s="152"/>
      <c r="N96" s="152"/>
      <c r="O96" s="152"/>
      <c r="P96" s="152"/>
      <c r="Q96" s="152"/>
      <c r="R96" s="152"/>
      <c r="S96" s="152"/>
      <c r="T96" s="152"/>
      <c r="U96" s="152"/>
      <c r="V96" s="152"/>
      <c r="W96" s="152"/>
    </row>
    <row r="97" spans="12:23" ht="16.149999999999999" customHeight="1" x14ac:dyDescent="0.35">
      <c r="L97" s="152"/>
      <c r="M97" s="152"/>
      <c r="N97" s="152"/>
      <c r="O97" s="152"/>
      <c r="P97" s="152"/>
      <c r="Q97" s="152"/>
      <c r="R97" s="152"/>
      <c r="S97" s="152"/>
      <c r="T97" s="152"/>
      <c r="U97" s="152"/>
      <c r="V97" s="152"/>
      <c r="W97" s="152"/>
    </row>
    <row r="98" spans="12:23" ht="16.149999999999999" customHeight="1" x14ac:dyDescent="0.35">
      <c r="L98" s="152"/>
      <c r="M98" s="152"/>
      <c r="N98" s="152"/>
      <c r="O98" s="152"/>
      <c r="P98" s="152"/>
      <c r="Q98" s="152"/>
      <c r="R98" s="152"/>
      <c r="S98" s="152"/>
      <c r="T98" s="152"/>
      <c r="U98" s="152"/>
      <c r="V98" s="152"/>
      <c r="W98" s="152"/>
    </row>
    <row r="99" spans="12:23" ht="16.149999999999999" customHeight="1" x14ac:dyDescent="0.35">
      <c r="L99" s="152"/>
      <c r="M99" s="152"/>
      <c r="N99" s="152"/>
      <c r="O99" s="152"/>
      <c r="P99" s="152"/>
      <c r="Q99" s="152"/>
      <c r="R99" s="152"/>
      <c r="S99" s="152"/>
      <c r="T99" s="152"/>
      <c r="U99" s="152"/>
      <c r="V99" s="152"/>
      <c r="W99" s="152"/>
    </row>
    <row r="100" spans="12:23" ht="16.149999999999999" customHeight="1" x14ac:dyDescent="0.35">
      <c r="L100" s="152"/>
      <c r="M100" s="152"/>
      <c r="N100" s="152"/>
      <c r="O100" s="152"/>
      <c r="P100" s="152"/>
      <c r="Q100" s="152"/>
      <c r="R100" s="152"/>
      <c r="S100" s="152"/>
      <c r="T100" s="152"/>
      <c r="U100" s="152"/>
      <c r="V100" s="152"/>
      <c r="W100" s="152"/>
    </row>
    <row r="101" spans="12:23" ht="16.149999999999999" customHeight="1" x14ac:dyDescent="0.35">
      <c r="L101" s="152"/>
      <c r="M101" s="152"/>
      <c r="N101" s="152"/>
      <c r="O101" s="152"/>
      <c r="P101" s="152"/>
      <c r="Q101" s="152"/>
      <c r="R101" s="152"/>
      <c r="S101" s="152"/>
      <c r="T101" s="152"/>
      <c r="U101" s="152"/>
      <c r="V101" s="152"/>
      <c r="W101" s="152"/>
    </row>
    <row r="102" spans="12:23" ht="16.149999999999999" customHeight="1" x14ac:dyDescent="0.35">
      <c r="L102" s="152"/>
      <c r="M102" s="152"/>
      <c r="N102" s="152"/>
      <c r="O102" s="152"/>
      <c r="P102" s="152"/>
      <c r="Q102" s="152"/>
      <c r="R102" s="152"/>
      <c r="S102" s="152"/>
      <c r="T102" s="152"/>
      <c r="U102" s="152"/>
      <c r="V102" s="152"/>
      <c r="W102" s="152"/>
    </row>
    <row r="103" spans="12:23" ht="16.149999999999999" customHeight="1" x14ac:dyDescent="0.35">
      <c r="L103" s="152"/>
      <c r="M103" s="152"/>
      <c r="N103" s="152"/>
      <c r="O103" s="152"/>
      <c r="P103" s="152"/>
      <c r="Q103" s="152"/>
      <c r="R103" s="152"/>
      <c r="S103" s="152"/>
      <c r="T103" s="152"/>
      <c r="U103" s="152"/>
      <c r="V103" s="152"/>
      <c r="W103" s="152"/>
    </row>
    <row r="104" spans="12:23" ht="16.149999999999999" customHeight="1" x14ac:dyDescent="0.35">
      <c r="L104" s="152"/>
      <c r="M104" s="152"/>
      <c r="N104" s="152"/>
      <c r="O104" s="152"/>
      <c r="P104" s="152"/>
      <c r="Q104" s="152"/>
      <c r="R104" s="152"/>
      <c r="S104" s="152"/>
      <c r="T104" s="152"/>
      <c r="U104" s="152"/>
      <c r="V104" s="152"/>
      <c r="W104" s="152"/>
    </row>
    <row r="105" spans="12:23" ht="16.149999999999999" customHeight="1" x14ac:dyDescent="0.35">
      <c r="L105" s="152"/>
      <c r="M105" s="152"/>
      <c r="N105" s="152"/>
      <c r="O105" s="152"/>
      <c r="P105" s="152"/>
      <c r="Q105" s="152"/>
      <c r="R105" s="152"/>
      <c r="S105" s="152"/>
      <c r="T105" s="152"/>
      <c r="U105" s="152"/>
      <c r="V105" s="152"/>
      <c r="W105" s="152"/>
    </row>
    <row r="106" spans="12:23" ht="16.149999999999999" customHeight="1" x14ac:dyDescent="0.35">
      <c r="L106" s="152"/>
      <c r="M106" s="152"/>
      <c r="N106" s="152"/>
      <c r="O106" s="152"/>
      <c r="P106" s="152"/>
      <c r="Q106" s="152"/>
      <c r="R106" s="152"/>
      <c r="S106" s="152"/>
      <c r="T106" s="152"/>
      <c r="U106" s="152"/>
      <c r="V106" s="152"/>
      <c r="W106" s="152"/>
    </row>
    <row r="107" spans="12:23" ht="16.149999999999999" customHeight="1" x14ac:dyDescent="0.35">
      <c r="L107" s="152"/>
      <c r="M107" s="152"/>
      <c r="N107" s="152"/>
      <c r="O107" s="152"/>
      <c r="P107" s="152"/>
      <c r="Q107" s="152"/>
      <c r="R107" s="152"/>
      <c r="S107" s="152"/>
      <c r="T107" s="152"/>
      <c r="U107" s="152"/>
      <c r="V107" s="152"/>
      <c r="W107" s="152"/>
    </row>
    <row r="108" spans="12:23" ht="16.149999999999999" customHeight="1" x14ac:dyDescent="0.35">
      <c r="L108" s="152"/>
      <c r="M108" s="152"/>
      <c r="N108" s="152"/>
      <c r="O108" s="152"/>
      <c r="P108" s="152"/>
      <c r="Q108" s="152"/>
      <c r="R108" s="152"/>
      <c r="S108" s="152"/>
      <c r="T108" s="152"/>
      <c r="U108" s="152"/>
      <c r="V108" s="152"/>
      <c r="W108" s="152"/>
    </row>
    <row r="109" spans="12:23" ht="16.149999999999999" customHeight="1" x14ac:dyDescent="0.35">
      <c r="L109" s="152"/>
      <c r="M109" s="152"/>
      <c r="N109" s="152"/>
      <c r="O109" s="152"/>
      <c r="P109" s="152"/>
      <c r="Q109" s="152"/>
      <c r="R109" s="152"/>
      <c r="S109" s="152"/>
      <c r="T109" s="152"/>
      <c r="U109" s="152"/>
      <c r="V109" s="152"/>
      <c r="W109" s="152"/>
    </row>
    <row r="110" spans="12:23" ht="16.149999999999999" customHeight="1" x14ac:dyDescent="0.35">
      <c r="L110" s="152"/>
      <c r="M110" s="152"/>
      <c r="N110" s="152"/>
      <c r="O110" s="152"/>
      <c r="P110" s="152"/>
      <c r="Q110" s="152"/>
      <c r="R110" s="152"/>
      <c r="S110" s="152"/>
      <c r="T110" s="152"/>
      <c r="U110" s="152"/>
      <c r="V110" s="152"/>
      <c r="W110" s="152"/>
    </row>
    <row r="111" spans="12:23" ht="16.149999999999999" customHeight="1" x14ac:dyDescent="0.35">
      <c r="L111" s="152"/>
      <c r="M111" s="152"/>
      <c r="N111" s="152"/>
      <c r="O111" s="152"/>
      <c r="P111" s="152"/>
      <c r="Q111" s="152"/>
      <c r="R111" s="152"/>
      <c r="S111" s="152"/>
      <c r="T111" s="152"/>
      <c r="U111" s="152"/>
      <c r="V111" s="152"/>
      <c r="W111" s="152"/>
    </row>
    <row r="112" spans="12:23" ht="16.149999999999999" customHeight="1" x14ac:dyDescent="0.35">
      <c r="L112" s="152"/>
      <c r="M112" s="152"/>
      <c r="N112" s="152"/>
      <c r="O112" s="152"/>
      <c r="P112" s="152"/>
      <c r="Q112" s="152"/>
      <c r="R112" s="152"/>
      <c r="S112" s="152"/>
      <c r="T112" s="152"/>
      <c r="U112" s="152"/>
      <c r="V112" s="152"/>
      <c r="W112" s="152"/>
    </row>
    <row r="113" spans="12:23" ht="16.149999999999999" customHeight="1" x14ac:dyDescent="0.35">
      <c r="L113" s="152"/>
      <c r="M113" s="152"/>
      <c r="N113" s="152"/>
      <c r="O113" s="152"/>
      <c r="P113" s="152"/>
      <c r="Q113" s="152"/>
      <c r="R113" s="152"/>
      <c r="S113" s="152"/>
      <c r="T113" s="152"/>
      <c r="U113" s="152"/>
      <c r="V113" s="152"/>
      <c r="W113" s="152"/>
    </row>
    <row r="114" spans="12:23" ht="16.149999999999999" customHeight="1" x14ac:dyDescent="0.35">
      <c r="L114" s="152"/>
      <c r="M114" s="152"/>
      <c r="N114" s="152"/>
      <c r="O114" s="152"/>
      <c r="P114" s="152"/>
      <c r="Q114" s="152"/>
      <c r="R114" s="152"/>
      <c r="S114" s="152"/>
      <c r="T114" s="152"/>
      <c r="U114" s="152"/>
      <c r="V114" s="152"/>
      <c r="W114" s="152"/>
    </row>
    <row r="115" spans="12:23" ht="16.149999999999999" customHeight="1" x14ac:dyDescent="0.35">
      <c r="L115" s="152"/>
      <c r="M115" s="152"/>
      <c r="N115" s="152"/>
      <c r="O115" s="152"/>
      <c r="P115" s="152"/>
      <c r="Q115" s="152"/>
      <c r="R115" s="152"/>
      <c r="S115" s="152"/>
      <c r="T115" s="152"/>
      <c r="U115" s="152"/>
      <c r="V115" s="152"/>
      <c r="W115" s="152"/>
    </row>
    <row r="116" spans="12:23" ht="16.149999999999999" customHeight="1" x14ac:dyDescent="0.35">
      <c r="L116" s="152"/>
      <c r="M116" s="152"/>
      <c r="N116" s="152"/>
      <c r="O116" s="152"/>
      <c r="P116" s="152"/>
      <c r="Q116" s="152"/>
      <c r="R116" s="152"/>
      <c r="S116" s="152"/>
      <c r="T116" s="152"/>
      <c r="U116" s="152"/>
      <c r="V116" s="152"/>
      <c r="W116" s="152"/>
    </row>
    <row r="117" spans="12:23" ht="16.149999999999999" customHeight="1" x14ac:dyDescent="0.35">
      <c r="L117" s="152"/>
      <c r="M117" s="152"/>
      <c r="N117" s="152"/>
      <c r="O117" s="152"/>
      <c r="P117" s="152"/>
      <c r="Q117" s="152"/>
      <c r="R117" s="152"/>
      <c r="S117" s="152"/>
      <c r="T117" s="152"/>
      <c r="U117" s="152"/>
      <c r="V117" s="152"/>
      <c r="W117" s="152"/>
    </row>
    <row r="118" spans="12:23" ht="16.149999999999999" customHeight="1" x14ac:dyDescent="0.35">
      <c r="L118" s="152"/>
      <c r="M118" s="152"/>
      <c r="N118" s="152"/>
      <c r="O118" s="152"/>
      <c r="P118" s="152"/>
      <c r="Q118" s="152"/>
      <c r="R118" s="152"/>
      <c r="S118" s="152"/>
      <c r="T118" s="152"/>
      <c r="U118" s="152"/>
      <c r="V118" s="152"/>
      <c r="W118" s="152"/>
    </row>
    <row r="119" spans="12:23" ht="16.149999999999999" customHeight="1" x14ac:dyDescent="0.35">
      <c r="L119" s="152"/>
      <c r="M119" s="152"/>
      <c r="N119" s="152"/>
      <c r="O119" s="152"/>
      <c r="P119" s="152"/>
      <c r="Q119" s="152"/>
      <c r="R119" s="152"/>
      <c r="S119" s="152"/>
      <c r="T119" s="152"/>
      <c r="U119" s="152"/>
      <c r="V119" s="152"/>
      <c r="W119" s="152"/>
    </row>
    <row r="120" spans="12:23" ht="16.149999999999999" customHeight="1" x14ac:dyDescent="0.35">
      <c r="L120" s="152"/>
      <c r="M120" s="152"/>
      <c r="N120" s="152"/>
      <c r="O120" s="152"/>
      <c r="P120" s="152"/>
      <c r="Q120" s="152"/>
      <c r="R120" s="152"/>
      <c r="S120" s="152"/>
      <c r="T120" s="152"/>
      <c r="U120" s="152"/>
      <c r="V120" s="152"/>
      <c r="W120" s="152"/>
    </row>
    <row r="121" spans="12:23" ht="16.149999999999999" customHeight="1" x14ac:dyDescent="0.35">
      <c r="L121" s="152"/>
      <c r="M121" s="152"/>
      <c r="N121" s="152"/>
      <c r="O121" s="152"/>
      <c r="P121" s="152"/>
      <c r="Q121" s="152"/>
      <c r="R121" s="152"/>
      <c r="S121" s="152"/>
      <c r="T121" s="152"/>
      <c r="U121" s="152"/>
      <c r="V121" s="152"/>
      <c r="W121" s="152"/>
    </row>
    <row r="122" spans="12:23" ht="16.149999999999999" customHeight="1" x14ac:dyDescent="0.35">
      <c r="L122" s="152"/>
      <c r="M122" s="152"/>
      <c r="N122" s="152"/>
      <c r="O122" s="152"/>
      <c r="P122" s="152"/>
      <c r="Q122" s="152"/>
      <c r="R122" s="152"/>
      <c r="S122" s="152"/>
      <c r="T122" s="152"/>
      <c r="U122" s="152"/>
      <c r="V122" s="152"/>
      <c r="W122" s="152"/>
    </row>
    <row r="123" spans="12:23" ht="16.149999999999999" customHeight="1" x14ac:dyDescent="0.35">
      <c r="L123" s="152"/>
      <c r="M123" s="152"/>
      <c r="N123" s="152"/>
      <c r="O123" s="152"/>
      <c r="P123" s="152"/>
      <c r="Q123" s="152"/>
      <c r="R123" s="152"/>
      <c r="S123" s="152"/>
      <c r="T123" s="152"/>
      <c r="U123" s="152"/>
      <c r="V123" s="152"/>
      <c r="W123" s="152"/>
    </row>
    <row r="124" spans="12:23" ht="16.149999999999999" customHeight="1" x14ac:dyDescent="0.35">
      <c r="L124" s="152"/>
      <c r="M124" s="152"/>
      <c r="N124" s="152"/>
      <c r="O124" s="152"/>
      <c r="P124" s="152"/>
      <c r="Q124" s="152"/>
      <c r="R124" s="152"/>
      <c r="S124" s="152"/>
      <c r="T124" s="152"/>
      <c r="U124" s="152"/>
      <c r="V124" s="152"/>
      <c r="W124" s="152"/>
    </row>
    <row r="125" spans="12:23" ht="16.149999999999999" customHeight="1" x14ac:dyDescent="0.35">
      <c r="L125" s="152"/>
      <c r="M125" s="152"/>
      <c r="N125" s="152"/>
      <c r="O125" s="152"/>
      <c r="P125" s="152"/>
      <c r="Q125" s="152"/>
      <c r="R125" s="152"/>
      <c r="S125" s="152"/>
      <c r="T125" s="152"/>
      <c r="U125" s="152"/>
      <c r="V125" s="152"/>
      <c r="W125" s="152"/>
    </row>
    <row r="126" spans="12:23" ht="16.149999999999999" customHeight="1" x14ac:dyDescent="0.35">
      <c r="L126" s="152"/>
      <c r="M126" s="152"/>
      <c r="N126" s="152"/>
      <c r="O126" s="152"/>
      <c r="P126" s="152"/>
      <c r="Q126" s="152"/>
      <c r="R126" s="152"/>
      <c r="S126" s="152"/>
      <c r="T126" s="152"/>
      <c r="U126" s="152"/>
      <c r="V126" s="152"/>
      <c r="W126" s="152"/>
    </row>
    <row r="127" spans="12:23" ht="16.149999999999999" customHeight="1" x14ac:dyDescent="0.35">
      <c r="L127" s="152"/>
      <c r="M127" s="152"/>
      <c r="N127" s="152"/>
      <c r="O127" s="152"/>
      <c r="P127" s="152"/>
      <c r="Q127" s="152"/>
      <c r="R127" s="152"/>
      <c r="S127" s="152"/>
      <c r="T127" s="152"/>
      <c r="U127" s="152"/>
      <c r="V127" s="152"/>
      <c r="W127" s="152"/>
    </row>
    <row r="128" spans="12:23" ht="16.149999999999999" customHeight="1" x14ac:dyDescent="0.35">
      <c r="L128" s="152"/>
      <c r="M128" s="152"/>
      <c r="N128" s="152"/>
      <c r="O128" s="152"/>
      <c r="P128" s="152"/>
      <c r="Q128" s="152"/>
      <c r="R128" s="152"/>
      <c r="S128" s="152"/>
      <c r="T128" s="152"/>
      <c r="U128" s="152"/>
      <c r="V128" s="152"/>
      <c r="W128" s="152"/>
    </row>
    <row r="129" spans="12:23" ht="16.149999999999999" customHeight="1" x14ac:dyDescent="0.35">
      <c r="L129" s="152"/>
      <c r="M129" s="152"/>
      <c r="N129" s="152"/>
      <c r="O129" s="152"/>
      <c r="P129" s="152"/>
      <c r="Q129" s="152"/>
      <c r="R129" s="152"/>
      <c r="S129" s="152"/>
      <c r="T129" s="152"/>
      <c r="U129" s="152"/>
      <c r="V129" s="152"/>
      <c r="W129" s="152"/>
    </row>
    <row r="130" spans="12:23" ht="16.149999999999999" customHeight="1" x14ac:dyDescent="0.35">
      <c r="L130" s="152"/>
      <c r="M130" s="152"/>
      <c r="N130" s="152"/>
      <c r="O130" s="152"/>
      <c r="P130" s="152"/>
      <c r="Q130" s="152"/>
      <c r="R130" s="152"/>
      <c r="S130" s="152"/>
      <c r="T130" s="152"/>
      <c r="U130" s="152"/>
      <c r="V130" s="152"/>
      <c r="W130" s="152"/>
    </row>
    <row r="131" spans="12:23" ht="16.149999999999999" customHeight="1" x14ac:dyDescent="0.35">
      <c r="L131" s="152"/>
      <c r="M131" s="152"/>
      <c r="N131" s="152"/>
      <c r="O131" s="152"/>
      <c r="P131" s="152"/>
      <c r="Q131" s="152"/>
      <c r="R131" s="152"/>
      <c r="S131" s="152"/>
      <c r="T131" s="152"/>
      <c r="U131" s="152"/>
      <c r="V131" s="152"/>
      <c r="W131" s="152"/>
    </row>
    <row r="132" spans="12:23" ht="16.149999999999999" customHeight="1" x14ac:dyDescent="0.35">
      <c r="L132" s="152"/>
      <c r="M132" s="152"/>
      <c r="N132" s="152"/>
      <c r="O132" s="152"/>
      <c r="P132" s="152"/>
      <c r="Q132" s="152"/>
      <c r="R132" s="152"/>
      <c r="S132" s="152"/>
      <c r="T132" s="152"/>
      <c r="U132" s="152"/>
      <c r="V132" s="152"/>
      <c r="W132" s="152"/>
    </row>
    <row r="133" spans="12:23" ht="16.149999999999999" customHeight="1" x14ac:dyDescent="0.35">
      <c r="L133" s="152"/>
      <c r="M133" s="152"/>
      <c r="N133" s="152"/>
      <c r="O133" s="152"/>
      <c r="P133" s="152"/>
      <c r="Q133" s="152"/>
      <c r="R133" s="152"/>
      <c r="S133" s="152"/>
      <c r="T133" s="152"/>
      <c r="U133" s="152"/>
      <c r="V133" s="152"/>
      <c r="W133" s="152"/>
    </row>
    <row r="134" spans="12:23" ht="16.149999999999999" customHeight="1" x14ac:dyDescent="0.35">
      <c r="L134" s="152"/>
      <c r="M134" s="152"/>
      <c r="N134" s="152"/>
      <c r="O134" s="152"/>
      <c r="P134" s="152"/>
      <c r="Q134" s="152"/>
      <c r="R134" s="152"/>
      <c r="S134" s="152"/>
      <c r="T134" s="152"/>
      <c r="U134" s="152"/>
      <c r="V134" s="152"/>
      <c r="W134" s="152"/>
    </row>
    <row r="135" spans="12:23" ht="16.149999999999999" customHeight="1" x14ac:dyDescent="0.35">
      <c r="L135" s="152"/>
      <c r="M135" s="152"/>
      <c r="N135" s="152"/>
      <c r="O135" s="152"/>
      <c r="P135" s="152"/>
      <c r="Q135" s="152"/>
      <c r="R135" s="152"/>
      <c r="S135" s="152"/>
      <c r="T135" s="152"/>
      <c r="U135" s="152"/>
      <c r="V135" s="152"/>
      <c r="W135" s="152"/>
    </row>
    <row r="136" spans="12:23" ht="16.149999999999999" customHeight="1" x14ac:dyDescent="0.35">
      <c r="L136" s="152"/>
      <c r="M136" s="152"/>
      <c r="N136" s="152"/>
      <c r="O136" s="152"/>
      <c r="P136" s="152"/>
      <c r="Q136" s="152"/>
      <c r="R136" s="152"/>
      <c r="S136" s="152"/>
      <c r="T136" s="152"/>
      <c r="U136" s="152"/>
      <c r="V136" s="152"/>
      <c r="W136" s="152"/>
    </row>
    <row r="137" spans="12:23" ht="16.149999999999999" customHeight="1" x14ac:dyDescent="0.35">
      <c r="L137" s="152"/>
      <c r="M137" s="152"/>
      <c r="N137" s="152"/>
      <c r="O137" s="152"/>
      <c r="P137" s="152"/>
      <c r="Q137" s="152"/>
      <c r="R137" s="152"/>
      <c r="S137" s="152"/>
      <c r="T137" s="152"/>
      <c r="U137" s="152"/>
      <c r="V137" s="152"/>
      <c r="W137" s="152"/>
    </row>
    <row r="138" spans="12:23" ht="16.149999999999999" customHeight="1" x14ac:dyDescent="0.35">
      <c r="L138" s="152"/>
      <c r="M138" s="152"/>
      <c r="N138" s="152"/>
      <c r="O138" s="152"/>
      <c r="P138" s="152"/>
      <c r="Q138" s="152"/>
      <c r="R138" s="152"/>
      <c r="S138" s="152"/>
      <c r="T138" s="152"/>
      <c r="U138" s="152"/>
      <c r="V138" s="152"/>
      <c r="W138" s="152"/>
    </row>
    <row r="139" spans="12:23" ht="16.149999999999999" customHeight="1" x14ac:dyDescent="0.35">
      <c r="L139" s="152"/>
      <c r="M139" s="152"/>
      <c r="N139" s="152"/>
      <c r="O139" s="152"/>
      <c r="P139" s="152"/>
      <c r="Q139" s="152"/>
      <c r="R139" s="152"/>
      <c r="S139" s="152"/>
      <c r="T139" s="152"/>
      <c r="U139" s="152"/>
      <c r="V139" s="152"/>
      <c r="W139" s="152"/>
    </row>
  </sheetData>
  <sheetProtection sheet="1" selectLockedCells="1"/>
  <mergeCells count="2">
    <mergeCell ref="G1:I1"/>
    <mergeCell ref="B22:D22"/>
  </mergeCells>
  <dataValidations xWindow="866" yWindow="581" count="6">
    <dataValidation allowBlank="1" showErrorMessage="1" promptTitle="OHJE" prompt="Kirjaa kustannuksen selite." sqref="D5" xr:uid="{00000000-0002-0000-1300-000000000000}"/>
    <dataValidation allowBlank="1" showInputMessage="1" showErrorMessage="1" promptTitle="OHJE" prompt="Jos tarkka kustannus ei ole tiedossa, budjetoi kustannus parhaan käytettävissä olevan arvion mukaisesti." sqref="E6:E19" xr:uid="{00000000-0002-0000-13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300-000002000000}">
      <formula1>500</formula1>
    </dataValidation>
    <dataValidation allowBlank="1" showInputMessage="1" showErrorMessage="1" promptTitle="OHJE" prompt="Kuvaa lyhyesti ostopalvelua." sqref="C6:C19" xr:uid="{00000000-0002-0000-1300-000003000000}"/>
    <dataValidation allowBlank="1" showInputMessage="1" showErrorMessage="1" promptTitle="OHJE" prompt="Merkitse suunnitelma-välilehden mukaisin numeroin hankinta tai hankinnat joihin kustannus liittyy. Esim 1 (Hankinta 1)" sqref="D6:D19" xr:uid="{00000000-0002-0000-1300-000004000000}"/>
    <dataValidation allowBlank="1" showInputMessage="1" showErrorMessage="1" promptTitle="OHJE" prompt="Kerro mikä kustannus on kyseessä." sqref="B6:B19" xr:uid="{00000000-0002-0000-1300-000005000000}"/>
  </dataValidations>
  <hyperlinks>
    <hyperlink ref="G1:I1" location="'Aloita tästä'!A1" display="PALAA TÄSTÄ KANSISIVULLE" xr:uid="{00000000-0004-0000-13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2"/>
  <dimension ref="A1:AF119"/>
  <sheetViews>
    <sheetView topLeftCell="B1" zoomScaleNormal="100" workbookViewId="0">
      <selection activeCell="H1" sqref="H1:J1"/>
    </sheetView>
  </sheetViews>
  <sheetFormatPr defaultColWidth="9.23046875" defaultRowHeight="15.5" x14ac:dyDescent="0.35"/>
  <cols>
    <col min="1" max="1" width="3.765625" style="152" customWidth="1"/>
    <col min="2" max="2" width="35.765625" style="152" customWidth="1"/>
    <col min="3" max="3" width="27.765625" style="152" customWidth="1"/>
    <col min="4" max="4" width="11.765625" style="152" customWidth="1"/>
    <col min="5" max="5" width="32.765625" style="152" customWidth="1"/>
    <col min="6" max="6" width="12.765625" style="152" customWidth="1"/>
    <col min="7" max="12" width="9.23046875" style="152"/>
    <col min="13" max="16384" width="9.23046875" style="15"/>
  </cols>
  <sheetData>
    <row r="1" spans="2:26" x14ac:dyDescent="0.35">
      <c r="H1" s="669" t="s">
        <v>72</v>
      </c>
      <c r="I1" s="670"/>
      <c r="J1" s="671"/>
    </row>
    <row r="2" spans="2:26" ht="16.149999999999999" customHeight="1" x14ac:dyDescent="0.35">
      <c r="B2" s="674" t="s">
        <v>278</v>
      </c>
      <c r="C2" s="675"/>
      <c r="D2" s="344"/>
      <c r="E2" s="248" t="s">
        <v>56</v>
      </c>
      <c r="F2" s="164">
        <f>SUM(F6:F19)</f>
        <v>0</v>
      </c>
      <c r="M2" s="152"/>
      <c r="N2" s="152"/>
      <c r="O2" s="152"/>
      <c r="P2" s="152"/>
      <c r="Q2" s="152"/>
      <c r="R2" s="152"/>
      <c r="S2" s="152"/>
      <c r="T2" s="152"/>
      <c r="U2" s="152"/>
      <c r="V2" s="152"/>
      <c r="W2" s="152"/>
      <c r="X2" s="152"/>
    </row>
    <row r="3" spans="2:26" ht="82.9" customHeight="1" x14ac:dyDescent="0.35">
      <c r="B3" s="676" t="s">
        <v>469</v>
      </c>
      <c r="C3" s="676"/>
      <c r="D3" s="676"/>
      <c r="E3" s="676"/>
      <c r="F3" s="676"/>
      <c r="M3" s="152"/>
      <c r="N3" s="152"/>
      <c r="O3" s="152"/>
      <c r="P3" s="152"/>
      <c r="Q3" s="152"/>
      <c r="R3" s="152"/>
      <c r="S3" s="152"/>
      <c r="T3" s="152"/>
      <c r="U3" s="152"/>
      <c r="V3" s="152"/>
      <c r="W3" s="152"/>
      <c r="X3" s="152"/>
    </row>
    <row r="4" spans="2:26" ht="33.65" customHeight="1" x14ac:dyDescent="0.35">
      <c r="B4" s="676" t="s">
        <v>470</v>
      </c>
      <c r="C4" s="676"/>
      <c r="D4" s="676"/>
      <c r="E4" s="676"/>
      <c r="F4" s="466"/>
      <c r="M4" s="152"/>
      <c r="N4" s="152"/>
      <c r="O4" s="152"/>
      <c r="P4" s="152"/>
      <c r="Q4" s="152"/>
      <c r="R4" s="152"/>
      <c r="S4" s="152"/>
      <c r="T4" s="152"/>
      <c r="U4" s="152"/>
      <c r="V4" s="152"/>
      <c r="W4" s="152"/>
      <c r="X4" s="152"/>
    </row>
    <row r="5" spans="2:26" ht="16.149999999999999" customHeight="1" x14ac:dyDescent="0.35">
      <c r="B5" s="159" t="s">
        <v>85</v>
      </c>
      <c r="C5" s="159" t="s">
        <v>57</v>
      </c>
      <c r="D5" s="165" t="s">
        <v>188</v>
      </c>
      <c r="E5" s="160" t="s">
        <v>474</v>
      </c>
      <c r="F5" s="161" t="s">
        <v>187</v>
      </c>
      <c r="G5" s="155"/>
      <c r="M5" s="152"/>
      <c r="N5" s="152"/>
      <c r="O5" s="152"/>
      <c r="P5" s="152"/>
      <c r="Q5" s="152"/>
      <c r="R5" s="152"/>
      <c r="S5" s="152"/>
      <c r="T5" s="152"/>
      <c r="U5" s="152"/>
      <c r="V5" s="152"/>
      <c r="W5" s="152"/>
      <c r="X5" s="152"/>
    </row>
    <row r="6" spans="2:26" ht="35.15" customHeight="1" x14ac:dyDescent="0.35">
      <c r="B6" s="162"/>
      <c r="C6" s="162"/>
      <c r="D6" s="226"/>
      <c r="E6" s="163"/>
      <c r="F6" s="354"/>
      <c r="M6" s="152"/>
      <c r="N6" s="152"/>
      <c r="O6" s="152"/>
      <c r="P6" s="152"/>
      <c r="Q6" s="152"/>
      <c r="R6" s="152"/>
      <c r="S6" s="152"/>
      <c r="T6" s="152"/>
      <c r="U6" s="152"/>
      <c r="V6" s="152"/>
      <c r="W6" s="152"/>
      <c r="X6" s="152"/>
    </row>
    <row r="7" spans="2:26" ht="35.15" customHeight="1" x14ac:dyDescent="0.35">
      <c r="B7" s="162"/>
      <c r="C7" s="162"/>
      <c r="D7" s="226"/>
      <c r="E7" s="163"/>
      <c r="F7" s="354"/>
      <c r="M7" s="152"/>
      <c r="N7" s="152"/>
      <c r="O7" s="152"/>
      <c r="P7" s="152"/>
      <c r="Q7" s="152"/>
      <c r="R7" s="152"/>
      <c r="S7" s="152"/>
      <c r="T7" s="152"/>
      <c r="U7" s="152"/>
      <c r="V7" s="152"/>
      <c r="W7" s="152"/>
      <c r="X7" s="152"/>
      <c r="Y7" s="152"/>
      <c r="Z7" s="152"/>
    </row>
    <row r="8" spans="2:26" ht="35.15" customHeight="1" x14ac:dyDescent="0.35">
      <c r="B8" s="162"/>
      <c r="C8" s="162"/>
      <c r="D8" s="226"/>
      <c r="E8" s="163"/>
      <c r="F8" s="354"/>
      <c r="M8" s="152"/>
      <c r="N8" s="152"/>
      <c r="O8" s="152"/>
      <c r="P8" s="152"/>
      <c r="Q8" s="152"/>
      <c r="R8" s="152"/>
      <c r="S8" s="152"/>
      <c r="T8" s="152"/>
      <c r="U8" s="152"/>
      <c r="V8" s="152"/>
      <c r="W8" s="152"/>
      <c r="X8" s="152"/>
      <c r="Y8" s="152"/>
      <c r="Z8" s="152"/>
    </row>
    <row r="9" spans="2:26" ht="35.15" customHeight="1" x14ac:dyDescent="0.35">
      <c r="B9" s="162"/>
      <c r="C9" s="162"/>
      <c r="D9" s="226"/>
      <c r="E9" s="163"/>
      <c r="F9" s="354"/>
      <c r="M9" s="152"/>
      <c r="N9" s="152"/>
      <c r="O9" s="152"/>
      <c r="P9" s="152"/>
      <c r="Q9" s="152"/>
      <c r="R9" s="152"/>
      <c r="S9" s="152"/>
      <c r="T9" s="152"/>
      <c r="U9" s="152"/>
      <c r="V9" s="152"/>
      <c r="W9" s="152"/>
      <c r="X9" s="152"/>
      <c r="Y9" s="152"/>
      <c r="Z9" s="152"/>
    </row>
    <row r="10" spans="2:26" ht="35.15" customHeight="1" x14ac:dyDescent="0.35">
      <c r="B10" s="162"/>
      <c r="C10" s="162"/>
      <c r="D10" s="226"/>
      <c r="E10" s="163"/>
      <c r="F10" s="354"/>
      <c r="M10" s="152"/>
      <c r="N10" s="152"/>
      <c r="O10" s="152"/>
      <c r="P10" s="152"/>
      <c r="Q10" s="152"/>
      <c r="R10" s="152"/>
      <c r="S10" s="152"/>
      <c r="T10" s="152"/>
      <c r="U10" s="152"/>
      <c r="V10" s="152"/>
      <c r="W10" s="152"/>
      <c r="X10" s="152"/>
      <c r="Y10" s="152"/>
      <c r="Z10" s="152"/>
    </row>
    <row r="11" spans="2:26" ht="35.15" customHeight="1" x14ac:dyDescent="0.35">
      <c r="B11" s="162"/>
      <c r="C11" s="162"/>
      <c r="D11" s="226"/>
      <c r="E11" s="163"/>
      <c r="F11" s="354"/>
      <c r="M11" s="152"/>
      <c r="N11" s="152"/>
      <c r="O11" s="152"/>
      <c r="P11" s="152"/>
      <c r="Q11" s="152"/>
      <c r="R11" s="152"/>
      <c r="S11" s="152"/>
      <c r="T11" s="152"/>
      <c r="U11" s="152"/>
      <c r="V11" s="152"/>
      <c r="W11" s="152"/>
      <c r="X11" s="152"/>
      <c r="Y11" s="152"/>
      <c r="Z11" s="152"/>
    </row>
    <row r="12" spans="2:26" ht="35.15" customHeight="1" x14ac:dyDescent="0.35">
      <c r="B12" s="162"/>
      <c r="C12" s="162"/>
      <c r="D12" s="226"/>
      <c r="E12" s="163"/>
      <c r="F12" s="354"/>
      <c r="M12" s="152"/>
      <c r="N12" s="152"/>
      <c r="O12" s="152"/>
      <c r="P12" s="152"/>
      <c r="Q12" s="152"/>
      <c r="R12" s="152"/>
      <c r="S12" s="152"/>
      <c r="T12" s="152"/>
      <c r="U12" s="152"/>
      <c r="V12" s="152"/>
      <c r="W12" s="152"/>
      <c r="X12" s="152"/>
      <c r="Y12" s="152"/>
      <c r="Z12" s="152"/>
    </row>
    <row r="13" spans="2:26" ht="35.15" customHeight="1" x14ac:dyDescent="0.35">
      <c r="B13" s="162"/>
      <c r="C13" s="162"/>
      <c r="D13" s="226"/>
      <c r="E13" s="163"/>
      <c r="F13" s="354"/>
      <c r="M13" s="152"/>
      <c r="N13" s="152"/>
      <c r="O13" s="152"/>
      <c r="P13" s="152"/>
      <c r="Q13" s="152"/>
      <c r="R13" s="152"/>
      <c r="S13" s="152"/>
      <c r="T13" s="152"/>
      <c r="U13" s="152"/>
      <c r="V13" s="152"/>
      <c r="W13" s="152"/>
      <c r="X13" s="152"/>
      <c r="Y13" s="152"/>
      <c r="Z13" s="152"/>
    </row>
    <row r="14" spans="2:26" ht="35.15" customHeight="1" x14ac:dyDescent="0.35">
      <c r="B14" s="162"/>
      <c r="C14" s="162"/>
      <c r="D14" s="226"/>
      <c r="E14" s="163"/>
      <c r="F14" s="354"/>
      <c r="M14" s="152"/>
      <c r="N14" s="152"/>
      <c r="O14" s="152"/>
      <c r="P14" s="152"/>
      <c r="Q14" s="152"/>
      <c r="R14" s="152"/>
      <c r="S14" s="152"/>
      <c r="T14" s="152"/>
      <c r="U14" s="152"/>
      <c r="V14" s="152"/>
      <c r="W14" s="152"/>
      <c r="X14" s="152"/>
      <c r="Y14" s="152"/>
      <c r="Z14" s="152"/>
    </row>
    <row r="15" spans="2:26" ht="35.15" customHeight="1" x14ac:dyDescent="0.35">
      <c r="B15" s="162"/>
      <c r="C15" s="162"/>
      <c r="D15" s="226"/>
      <c r="E15" s="163"/>
      <c r="F15" s="354"/>
      <c r="M15" s="152"/>
      <c r="N15" s="152"/>
      <c r="O15" s="152"/>
      <c r="P15" s="152"/>
      <c r="Q15" s="152"/>
      <c r="R15" s="152"/>
      <c r="S15" s="152"/>
      <c r="T15" s="152"/>
      <c r="U15" s="152"/>
      <c r="V15" s="152"/>
      <c r="W15" s="152"/>
      <c r="X15" s="152"/>
      <c r="Y15" s="152"/>
      <c r="Z15" s="152"/>
    </row>
    <row r="16" spans="2:26" ht="35.15" customHeight="1" x14ac:dyDescent="0.35">
      <c r="B16" s="162"/>
      <c r="C16" s="162"/>
      <c r="D16" s="226"/>
      <c r="E16" s="163"/>
      <c r="F16" s="354"/>
      <c r="M16" s="152"/>
      <c r="N16" s="152"/>
      <c r="O16" s="152"/>
      <c r="P16" s="152"/>
      <c r="Q16" s="152"/>
      <c r="R16" s="152"/>
      <c r="S16" s="152"/>
      <c r="T16" s="152"/>
      <c r="U16" s="152"/>
      <c r="V16" s="152"/>
      <c r="W16" s="152"/>
      <c r="X16" s="152"/>
      <c r="Y16" s="152"/>
      <c r="Z16" s="152"/>
    </row>
    <row r="17" spans="1:32" ht="35.15" customHeight="1" x14ac:dyDescent="0.35">
      <c r="B17" s="162"/>
      <c r="C17" s="162"/>
      <c r="D17" s="226"/>
      <c r="E17" s="163"/>
      <c r="F17" s="354"/>
      <c r="M17" s="152"/>
      <c r="N17" s="152"/>
      <c r="O17" s="152"/>
      <c r="P17" s="152"/>
      <c r="Q17" s="152"/>
      <c r="R17" s="152"/>
      <c r="S17" s="152"/>
      <c r="T17" s="152"/>
      <c r="U17" s="152"/>
      <c r="V17" s="152"/>
      <c r="W17" s="152"/>
      <c r="X17" s="152"/>
      <c r="Y17" s="152"/>
      <c r="Z17" s="152"/>
    </row>
    <row r="18" spans="1:32" ht="35.15" customHeight="1" x14ac:dyDescent="0.35">
      <c r="B18" s="162"/>
      <c r="C18" s="162"/>
      <c r="D18" s="226"/>
      <c r="E18" s="163"/>
      <c r="F18" s="354"/>
      <c r="M18" s="152"/>
      <c r="N18" s="152"/>
      <c r="O18" s="152"/>
      <c r="P18" s="152"/>
      <c r="Q18" s="152"/>
      <c r="R18" s="152"/>
      <c r="S18" s="152"/>
      <c r="T18" s="152"/>
      <c r="U18" s="152"/>
      <c r="V18" s="152"/>
      <c r="W18" s="152"/>
      <c r="X18" s="152"/>
      <c r="Y18" s="152"/>
      <c r="Z18" s="152"/>
    </row>
    <row r="19" spans="1:32" ht="35.15" customHeight="1" x14ac:dyDescent="0.35">
      <c r="B19" s="162"/>
      <c r="C19" s="162"/>
      <c r="D19" s="226"/>
      <c r="E19" s="163"/>
      <c r="F19" s="354"/>
      <c r="M19" s="152"/>
      <c r="N19" s="152"/>
      <c r="O19" s="152"/>
      <c r="P19" s="152"/>
      <c r="Q19" s="152"/>
      <c r="R19" s="152"/>
      <c r="S19" s="152"/>
      <c r="T19" s="152"/>
      <c r="U19" s="152"/>
      <c r="V19" s="152"/>
      <c r="W19" s="152"/>
      <c r="X19" s="152"/>
      <c r="Y19" s="152"/>
      <c r="Z19" s="152"/>
    </row>
    <row r="20" spans="1:32" ht="16.149999999999999" customHeight="1" x14ac:dyDescent="0.35">
      <c r="M20" s="152"/>
      <c r="N20" s="152"/>
      <c r="O20" s="152"/>
      <c r="P20" s="152"/>
      <c r="Q20" s="152"/>
      <c r="R20" s="152"/>
      <c r="S20" s="152"/>
      <c r="T20" s="152"/>
      <c r="U20" s="152"/>
      <c r="V20" s="152"/>
      <c r="W20" s="152"/>
      <c r="X20" s="152"/>
      <c r="Y20" s="152"/>
      <c r="Z20" s="152"/>
    </row>
    <row r="21" spans="1:32" ht="16.149999999999999" customHeight="1" x14ac:dyDescent="0.35">
      <c r="M21" s="152"/>
      <c r="N21" s="152"/>
      <c r="O21" s="152"/>
      <c r="P21" s="152"/>
      <c r="Q21" s="152"/>
      <c r="R21" s="152"/>
      <c r="S21" s="152"/>
      <c r="T21" s="152"/>
      <c r="U21" s="152"/>
      <c r="V21" s="152"/>
      <c r="W21" s="152"/>
      <c r="X21" s="152"/>
      <c r="Y21" s="152"/>
      <c r="Z21" s="152"/>
    </row>
    <row r="22" spans="1:32" x14ac:dyDescent="0.35">
      <c r="A22" s="15"/>
      <c r="B22" s="211" t="s">
        <v>50</v>
      </c>
      <c r="C22" s="672" t="str">
        <f>"500 merkkiä ("&amp;TEXT(LEN(B23),"0")&amp;" käytetty)"</f>
        <v>500 merkkiä (0 käytetty)</v>
      </c>
      <c r="D22" s="672"/>
      <c r="E22" s="672"/>
      <c r="F22" s="673"/>
      <c r="M22" s="152"/>
      <c r="N22" s="152"/>
      <c r="O22" s="152"/>
      <c r="P22" s="152"/>
      <c r="Q22" s="152"/>
      <c r="R22" s="152"/>
      <c r="S22" s="152"/>
      <c r="T22" s="152"/>
      <c r="U22" s="152"/>
      <c r="V22" s="152"/>
      <c r="W22" s="152"/>
      <c r="X22" s="152"/>
      <c r="Y22" s="152"/>
      <c r="Z22" s="152"/>
      <c r="AA22" s="152"/>
      <c r="AB22" s="152"/>
      <c r="AC22" s="152"/>
      <c r="AD22" s="152"/>
      <c r="AE22" s="152"/>
      <c r="AF22" s="152"/>
    </row>
    <row r="23" spans="1:32" ht="95.25" customHeight="1" x14ac:dyDescent="0.35">
      <c r="A23" s="15"/>
      <c r="B23" s="527"/>
      <c r="C23" s="528"/>
      <c r="D23" s="528"/>
      <c r="E23" s="528"/>
      <c r="F23" s="529"/>
      <c r="M23" s="152"/>
      <c r="N23" s="152"/>
      <c r="O23" s="152"/>
      <c r="P23" s="152"/>
      <c r="Q23" s="152"/>
      <c r="R23" s="152"/>
      <c r="S23" s="152"/>
      <c r="T23" s="152"/>
      <c r="U23" s="152"/>
      <c r="V23" s="152"/>
      <c r="W23" s="152"/>
      <c r="X23" s="152"/>
      <c r="Y23" s="152"/>
      <c r="Z23" s="152"/>
      <c r="AA23" s="152"/>
      <c r="AB23" s="152"/>
      <c r="AC23" s="152"/>
      <c r="AD23" s="152"/>
      <c r="AE23" s="152"/>
      <c r="AF23" s="152"/>
    </row>
    <row r="24" spans="1:32" x14ac:dyDescent="0.35">
      <c r="M24" s="152"/>
      <c r="N24" s="152"/>
      <c r="O24" s="152"/>
      <c r="P24" s="152"/>
      <c r="Q24" s="152"/>
      <c r="R24" s="152"/>
      <c r="S24" s="152"/>
      <c r="T24" s="152"/>
      <c r="U24" s="152"/>
      <c r="V24" s="152"/>
      <c r="W24" s="152"/>
      <c r="X24" s="152"/>
      <c r="Y24" s="152"/>
      <c r="Z24" s="152"/>
    </row>
    <row r="25" spans="1:32" x14ac:dyDescent="0.35">
      <c r="M25" s="152"/>
      <c r="N25" s="152"/>
      <c r="O25" s="152"/>
      <c r="P25" s="152"/>
      <c r="Q25" s="152"/>
      <c r="R25" s="152"/>
      <c r="S25" s="152"/>
      <c r="T25" s="152"/>
      <c r="U25" s="152"/>
      <c r="V25" s="152"/>
      <c r="W25" s="152"/>
      <c r="X25" s="152"/>
      <c r="Y25" s="152"/>
      <c r="Z25" s="152"/>
    </row>
    <row r="26" spans="1:32" x14ac:dyDescent="0.35">
      <c r="M26" s="152"/>
      <c r="N26" s="152"/>
      <c r="O26" s="152"/>
      <c r="P26" s="152"/>
      <c r="Q26" s="152"/>
      <c r="R26" s="152"/>
      <c r="S26" s="152"/>
      <c r="T26" s="152"/>
      <c r="U26" s="152"/>
      <c r="V26" s="152"/>
      <c r="W26" s="152"/>
      <c r="X26" s="152"/>
      <c r="Y26" s="152"/>
      <c r="Z26" s="152"/>
    </row>
    <row r="27" spans="1:32" x14ac:dyDescent="0.35">
      <c r="M27" s="152"/>
      <c r="N27" s="152"/>
      <c r="O27" s="152"/>
      <c r="P27" s="152"/>
      <c r="Q27" s="152"/>
      <c r="R27" s="152"/>
      <c r="S27" s="152"/>
      <c r="T27" s="152"/>
      <c r="U27" s="152"/>
      <c r="V27" s="152"/>
      <c r="W27" s="152"/>
      <c r="X27" s="152"/>
      <c r="Y27" s="152"/>
      <c r="Z27" s="152"/>
    </row>
    <row r="28" spans="1:32" x14ac:dyDescent="0.35">
      <c r="M28" s="152"/>
      <c r="N28" s="152"/>
      <c r="O28" s="152"/>
      <c r="P28" s="152"/>
      <c r="Q28" s="152"/>
      <c r="R28" s="152"/>
      <c r="S28" s="152"/>
      <c r="T28" s="152"/>
      <c r="U28" s="152"/>
      <c r="V28" s="152"/>
      <c r="W28" s="152"/>
      <c r="X28" s="152"/>
      <c r="Y28" s="152"/>
      <c r="Z28" s="152"/>
    </row>
    <row r="29" spans="1:32" x14ac:dyDescent="0.35">
      <c r="M29" s="152"/>
      <c r="N29" s="152"/>
      <c r="O29" s="152"/>
      <c r="P29" s="152"/>
      <c r="Q29" s="152"/>
      <c r="R29" s="152"/>
      <c r="S29" s="152"/>
      <c r="T29" s="152"/>
      <c r="U29" s="152"/>
      <c r="V29" s="152"/>
      <c r="W29" s="152"/>
      <c r="X29" s="152"/>
      <c r="Y29" s="152"/>
      <c r="Z29" s="152"/>
    </row>
    <row r="30" spans="1:32" x14ac:dyDescent="0.35">
      <c r="M30" s="152"/>
      <c r="N30" s="152"/>
      <c r="O30" s="152"/>
      <c r="P30" s="152"/>
      <c r="Q30" s="152"/>
      <c r="R30" s="152"/>
      <c r="S30" s="152"/>
      <c r="T30" s="152"/>
      <c r="U30" s="152"/>
      <c r="V30" s="152"/>
      <c r="W30" s="152"/>
      <c r="X30" s="152"/>
      <c r="Y30" s="152"/>
      <c r="Z30" s="152"/>
    </row>
    <row r="31" spans="1:32" x14ac:dyDescent="0.35">
      <c r="M31" s="152"/>
      <c r="N31" s="152"/>
      <c r="O31" s="152"/>
      <c r="P31" s="152"/>
      <c r="Q31" s="152"/>
      <c r="R31" s="152"/>
      <c r="S31" s="152"/>
      <c r="T31" s="152"/>
      <c r="U31" s="152"/>
      <c r="V31" s="152"/>
      <c r="W31" s="152"/>
      <c r="X31" s="152"/>
      <c r="Y31" s="152"/>
      <c r="Z31" s="152"/>
    </row>
    <row r="32" spans="1:32" x14ac:dyDescent="0.35">
      <c r="M32" s="152"/>
      <c r="N32" s="152"/>
      <c r="O32" s="152"/>
      <c r="P32" s="152"/>
      <c r="Q32" s="152"/>
      <c r="R32" s="152"/>
      <c r="S32" s="152"/>
      <c r="T32" s="152"/>
      <c r="U32" s="152"/>
      <c r="V32" s="152"/>
      <c r="W32" s="152"/>
      <c r="X32" s="152"/>
      <c r="Y32" s="152"/>
      <c r="Z32" s="152"/>
    </row>
    <row r="33" spans="13:26" x14ac:dyDescent="0.35">
      <c r="M33" s="152"/>
      <c r="N33" s="152"/>
      <c r="O33" s="152"/>
      <c r="P33" s="152"/>
      <c r="Q33" s="152"/>
      <c r="R33" s="152"/>
      <c r="S33" s="152"/>
      <c r="T33" s="152"/>
      <c r="U33" s="152"/>
      <c r="V33" s="152"/>
      <c r="W33" s="152"/>
      <c r="X33" s="152"/>
      <c r="Y33" s="152"/>
      <c r="Z33" s="152"/>
    </row>
    <row r="34" spans="13:26" x14ac:dyDescent="0.35">
      <c r="M34" s="152"/>
      <c r="N34" s="152"/>
      <c r="O34" s="152"/>
      <c r="P34" s="152"/>
      <c r="Q34" s="152"/>
      <c r="R34" s="152"/>
      <c r="S34" s="152"/>
      <c r="T34" s="152"/>
      <c r="U34" s="152"/>
      <c r="V34" s="152"/>
      <c r="W34" s="152"/>
      <c r="X34" s="152"/>
      <c r="Y34" s="152"/>
      <c r="Z34" s="152"/>
    </row>
    <row r="35" spans="13:26" x14ac:dyDescent="0.35">
      <c r="M35" s="152"/>
      <c r="N35" s="152"/>
      <c r="O35" s="152"/>
      <c r="P35" s="152"/>
      <c r="Q35" s="152"/>
      <c r="R35" s="152"/>
      <c r="S35" s="152"/>
      <c r="T35" s="152"/>
      <c r="U35" s="152"/>
      <c r="V35" s="152"/>
      <c r="W35" s="152"/>
      <c r="X35" s="152"/>
      <c r="Y35" s="152"/>
      <c r="Z35" s="152"/>
    </row>
    <row r="36" spans="13:26" x14ac:dyDescent="0.35">
      <c r="M36" s="152"/>
      <c r="N36" s="152"/>
      <c r="O36" s="152"/>
      <c r="P36" s="152"/>
      <c r="Q36" s="152"/>
      <c r="R36" s="152"/>
      <c r="S36" s="152"/>
      <c r="T36" s="152"/>
      <c r="U36" s="152"/>
      <c r="V36" s="152"/>
      <c r="W36" s="152"/>
      <c r="X36" s="152"/>
      <c r="Y36" s="152"/>
      <c r="Z36" s="152"/>
    </row>
    <row r="37" spans="13:26" x14ac:dyDescent="0.35">
      <c r="M37" s="152"/>
      <c r="N37" s="152"/>
      <c r="O37" s="152"/>
      <c r="P37" s="152"/>
      <c r="Q37" s="152"/>
      <c r="R37" s="152"/>
      <c r="S37" s="152"/>
      <c r="T37" s="152"/>
      <c r="U37" s="152"/>
      <c r="V37" s="152"/>
      <c r="W37" s="152"/>
      <c r="X37" s="152"/>
      <c r="Y37" s="152"/>
      <c r="Z37" s="152"/>
    </row>
    <row r="38" spans="13:26" x14ac:dyDescent="0.35">
      <c r="M38" s="152"/>
      <c r="N38" s="152"/>
      <c r="O38" s="152"/>
      <c r="P38" s="152"/>
      <c r="Q38" s="152"/>
      <c r="R38" s="152"/>
      <c r="S38" s="152"/>
      <c r="T38" s="152"/>
      <c r="U38" s="152"/>
      <c r="V38" s="152"/>
      <c r="W38" s="152"/>
      <c r="X38" s="152"/>
      <c r="Y38" s="152"/>
      <c r="Z38" s="152"/>
    </row>
    <row r="39" spans="13:26" x14ac:dyDescent="0.35">
      <c r="M39" s="152"/>
      <c r="N39" s="152"/>
      <c r="O39" s="152"/>
      <c r="P39" s="152"/>
      <c r="Q39" s="152"/>
      <c r="R39" s="152"/>
      <c r="S39" s="152"/>
      <c r="T39" s="152"/>
      <c r="U39" s="152"/>
      <c r="V39" s="152"/>
      <c r="W39" s="152"/>
      <c r="X39" s="152"/>
      <c r="Y39" s="152"/>
      <c r="Z39" s="152"/>
    </row>
    <row r="40" spans="13:26" x14ac:dyDescent="0.35">
      <c r="M40" s="152"/>
      <c r="N40" s="152"/>
      <c r="O40" s="152"/>
      <c r="P40" s="152"/>
      <c r="Q40" s="152"/>
      <c r="R40" s="152"/>
      <c r="S40" s="152"/>
      <c r="T40" s="152"/>
      <c r="U40" s="152"/>
      <c r="V40" s="152"/>
      <c r="W40" s="152"/>
      <c r="X40" s="152"/>
      <c r="Y40" s="152"/>
      <c r="Z40" s="152"/>
    </row>
    <row r="41" spans="13:26" x14ac:dyDescent="0.35">
      <c r="M41" s="152"/>
      <c r="N41" s="152"/>
      <c r="O41" s="152"/>
      <c r="P41" s="152"/>
      <c r="Q41" s="152"/>
      <c r="R41" s="152"/>
      <c r="S41" s="152"/>
      <c r="T41" s="152"/>
      <c r="U41" s="152"/>
      <c r="V41" s="152"/>
      <c r="W41" s="152"/>
      <c r="X41" s="152"/>
      <c r="Y41" s="152"/>
      <c r="Z41" s="152"/>
    </row>
    <row r="42" spans="13:26" x14ac:dyDescent="0.35">
      <c r="M42" s="152"/>
      <c r="N42" s="152"/>
      <c r="O42" s="152"/>
      <c r="P42" s="152"/>
      <c r="Q42" s="152"/>
      <c r="R42" s="152"/>
      <c r="S42" s="152"/>
      <c r="T42" s="152"/>
      <c r="U42" s="152"/>
      <c r="V42" s="152"/>
      <c r="W42" s="152"/>
      <c r="X42" s="152"/>
      <c r="Y42" s="152"/>
      <c r="Z42" s="152"/>
    </row>
    <row r="43" spans="13:26" x14ac:dyDescent="0.35">
      <c r="M43" s="152"/>
      <c r="N43" s="152"/>
      <c r="O43" s="152"/>
      <c r="P43" s="152"/>
      <c r="Q43" s="152"/>
      <c r="R43" s="152"/>
      <c r="S43" s="152"/>
      <c r="T43" s="152"/>
      <c r="U43" s="152"/>
      <c r="V43" s="152"/>
      <c r="W43" s="152"/>
      <c r="X43" s="152"/>
      <c r="Y43" s="152"/>
      <c r="Z43" s="152"/>
    </row>
    <row r="44" spans="13:26" x14ac:dyDescent="0.35">
      <c r="M44" s="152"/>
      <c r="N44" s="152"/>
      <c r="O44" s="152"/>
      <c r="P44" s="152"/>
      <c r="Q44" s="152"/>
      <c r="R44" s="152"/>
      <c r="S44" s="152"/>
      <c r="T44" s="152"/>
      <c r="U44" s="152"/>
      <c r="V44" s="152"/>
      <c r="W44" s="152"/>
      <c r="X44" s="152"/>
      <c r="Y44" s="152"/>
      <c r="Z44" s="152"/>
    </row>
    <row r="45" spans="13:26" x14ac:dyDescent="0.35">
      <c r="M45" s="152"/>
      <c r="N45" s="152"/>
      <c r="O45" s="152"/>
      <c r="P45" s="152"/>
      <c r="Q45" s="152"/>
      <c r="R45" s="152"/>
      <c r="S45" s="152"/>
      <c r="T45" s="152"/>
      <c r="U45" s="152"/>
      <c r="V45" s="152"/>
      <c r="W45" s="152"/>
      <c r="X45" s="152"/>
      <c r="Y45" s="152"/>
      <c r="Z45" s="152"/>
    </row>
    <row r="46" spans="13:26" x14ac:dyDescent="0.35">
      <c r="M46" s="152"/>
      <c r="N46" s="152"/>
      <c r="O46" s="152"/>
      <c r="P46" s="152"/>
      <c r="Q46" s="152"/>
      <c r="R46" s="152"/>
      <c r="S46" s="152"/>
      <c r="T46" s="152"/>
      <c r="U46" s="152"/>
      <c r="V46" s="152"/>
      <c r="W46" s="152"/>
      <c r="X46" s="152"/>
      <c r="Y46" s="152"/>
      <c r="Z46" s="152"/>
    </row>
    <row r="47" spans="13:26" x14ac:dyDescent="0.35">
      <c r="M47" s="152"/>
      <c r="N47" s="152"/>
      <c r="O47" s="152"/>
      <c r="P47" s="152"/>
      <c r="Q47" s="152"/>
      <c r="R47" s="152"/>
      <c r="S47" s="152"/>
      <c r="T47" s="152"/>
      <c r="U47" s="152"/>
      <c r="V47" s="152"/>
      <c r="W47" s="152"/>
      <c r="X47" s="152"/>
      <c r="Y47" s="152"/>
      <c r="Z47" s="152"/>
    </row>
    <row r="48" spans="13:26" x14ac:dyDescent="0.35">
      <c r="M48" s="152"/>
      <c r="N48" s="152"/>
      <c r="O48" s="152"/>
      <c r="P48" s="152"/>
      <c r="Q48" s="152"/>
      <c r="R48" s="152"/>
      <c r="S48" s="152"/>
      <c r="T48" s="152"/>
      <c r="U48" s="152"/>
      <c r="V48" s="152"/>
      <c r="W48" s="152"/>
      <c r="X48" s="152"/>
      <c r="Y48" s="152"/>
      <c r="Z48" s="152"/>
    </row>
    <row r="49" spans="13:26" x14ac:dyDescent="0.35">
      <c r="M49" s="152"/>
      <c r="N49" s="152"/>
      <c r="O49" s="152"/>
      <c r="P49" s="152"/>
      <c r="Q49" s="152"/>
      <c r="R49" s="152"/>
      <c r="S49" s="152"/>
      <c r="T49" s="152"/>
      <c r="U49" s="152"/>
      <c r="V49" s="152"/>
      <c r="W49" s="152"/>
      <c r="X49" s="152"/>
      <c r="Y49" s="152"/>
      <c r="Z49" s="152"/>
    </row>
    <row r="50" spans="13:26" x14ac:dyDescent="0.35">
      <c r="M50" s="152"/>
      <c r="N50" s="152"/>
      <c r="O50" s="152"/>
      <c r="P50" s="152"/>
      <c r="Q50" s="152"/>
      <c r="R50" s="152"/>
      <c r="S50" s="152"/>
      <c r="T50" s="152"/>
      <c r="U50" s="152"/>
      <c r="V50" s="152"/>
      <c r="W50" s="152"/>
      <c r="X50" s="152"/>
      <c r="Y50" s="152"/>
      <c r="Z50" s="152"/>
    </row>
    <row r="51" spans="13:26" x14ac:dyDescent="0.35">
      <c r="M51" s="152"/>
      <c r="N51" s="152"/>
      <c r="O51" s="152"/>
      <c r="P51" s="152"/>
      <c r="Q51" s="152"/>
      <c r="R51" s="152"/>
      <c r="S51" s="152"/>
      <c r="T51" s="152"/>
      <c r="U51" s="152"/>
      <c r="V51" s="152"/>
      <c r="W51" s="152"/>
      <c r="X51" s="152"/>
      <c r="Y51" s="152"/>
      <c r="Z51" s="152"/>
    </row>
    <row r="52" spans="13:26" x14ac:dyDescent="0.35">
      <c r="M52" s="152"/>
      <c r="N52" s="152"/>
      <c r="O52" s="152"/>
      <c r="P52" s="152"/>
      <c r="Q52" s="152"/>
      <c r="R52" s="152"/>
      <c r="S52" s="152"/>
      <c r="T52" s="152"/>
      <c r="U52" s="152"/>
      <c r="V52" s="152"/>
      <c r="W52" s="152"/>
      <c r="X52" s="152"/>
      <c r="Y52" s="152"/>
      <c r="Z52" s="152"/>
    </row>
    <row r="53" spans="13:26" x14ac:dyDescent="0.35">
      <c r="M53" s="152"/>
      <c r="N53" s="152"/>
      <c r="O53" s="152"/>
      <c r="P53" s="152"/>
      <c r="Q53" s="152"/>
      <c r="R53" s="152"/>
      <c r="S53" s="152"/>
      <c r="T53" s="152"/>
      <c r="U53" s="152"/>
      <c r="V53" s="152"/>
      <c r="W53" s="152"/>
      <c r="X53" s="152"/>
      <c r="Y53" s="152"/>
      <c r="Z53" s="152"/>
    </row>
    <row r="54" spans="13:26" x14ac:dyDescent="0.35">
      <c r="M54" s="152"/>
      <c r="N54" s="152"/>
      <c r="O54" s="152"/>
      <c r="P54" s="152"/>
      <c r="Q54" s="152"/>
      <c r="R54" s="152"/>
      <c r="S54" s="152"/>
      <c r="T54" s="152"/>
      <c r="U54" s="152"/>
      <c r="V54" s="152"/>
      <c r="W54" s="152"/>
      <c r="X54" s="152"/>
      <c r="Y54" s="152"/>
      <c r="Z54" s="152"/>
    </row>
    <row r="55" spans="13:26" x14ac:dyDescent="0.35">
      <c r="M55" s="152"/>
      <c r="N55" s="152"/>
      <c r="O55" s="152"/>
      <c r="P55" s="152"/>
      <c r="Q55" s="152"/>
      <c r="R55" s="152"/>
      <c r="S55" s="152"/>
      <c r="T55" s="152"/>
      <c r="U55" s="152"/>
      <c r="V55" s="152"/>
      <c r="W55" s="152"/>
      <c r="X55" s="152"/>
      <c r="Y55" s="152"/>
      <c r="Z55" s="152"/>
    </row>
    <row r="56" spans="13:26" x14ac:dyDescent="0.35">
      <c r="M56" s="152"/>
      <c r="N56" s="152"/>
      <c r="O56" s="152"/>
      <c r="P56" s="152"/>
      <c r="Q56" s="152"/>
      <c r="R56" s="152"/>
      <c r="S56" s="152"/>
      <c r="T56" s="152"/>
      <c r="U56" s="152"/>
      <c r="V56" s="152"/>
      <c r="W56" s="152"/>
      <c r="X56" s="152"/>
      <c r="Y56" s="152"/>
      <c r="Z56" s="152"/>
    </row>
    <row r="57" spans="13:26" x14ac:dyDescent="0.35">
      <c r="M57" s="152"/>
      <c r="N57" s="152"/>
      <c r="O57" s="152"/>
      <c r="P57" s="152"/>
      <c r="Q57" s="152"/>
      <c r="R57" s="152"/>
      <c r="S57" s="152"/>
      <c r="T57" s="152"/>
      <c r="U57" s="152"/>
      <c r="V57" s="152"/>
      <c r="W57" s="152"/>
      <c r="X57" s="152"/>
      <c r="Y57" s="152"/>
      <c r="Z57" s="152"/>
    </row>
    <row r="58" spans="13:26" x14ac:dyDescent="0.35">
      <c r="M58" s="152"/>
      <c r="N58" s="152"/>
      <c r="O58" s="152"/>
      <c r="P58" s="152"/>
      <c r="Q58" s="152"/>
      <c r="R58" s="152"/>
      <c r="S58" s="152"/>
      <c r="T58" s="152"/>
      <c r="U58" s="152"/>
      <c r="V58" s="152"/>
      <c r="W58" s="152"/>
      <c r="X58" s="152"/>
      <c r="Y58" s="152"/>
      <c r="Z58" s="152"/>
    </row>
    <row r="59" spans="13:26" x14ac:dyDescent="0.35">
      <c r="M59" s="152"/>
      <c r="N59" s="152"/>
      <c r="O59" s="152"/>
      <c r="P59" s="152"/>
      <c r="Q59" s="152"/>
      <c r="R59" s="152"/>
      <c r="S59" s="152"/>
      <c r="T59" s="152"/>
      <c r="U59" s="152"/>
      <c r="V59" s="152"/>
      <c r="W59" s="152"/>
      <c r="X59" s="152"/>
      <c r="Y59" s="152"/>
      <c r="Z59" s="152"/>
    </row>
    <row r="60" spans="13:26" x14ac:dyDescent="0.35">
      <c r="M60" s="152"/>
      <c r="N60" s="152"/>
      <c r="O60" s="152"/>
      <c r="P60" s="152"/>
      <c r="Q60" s="152"/>
      <c r="R60" s="152"/>
      <c r="S60" s="152"/>
      <c r="T60" s="152"/>
      <c r="U60" s="152"/>
      <c r="V60" s="152"/>
      <c r="W60" s="152"/>
      <c r="X60" s="152"/>
      <c r="Y60" s="152"/>
      <c r="Z60" s="152"/>
    </row>
    <row r="61" spans="13:26" x14ac:dyDescent="0.35">
      <c r="M61" s="152"/>
      <c r="N61" s="152"/>
      <c r="O61" s="152"/>
      <c r="P61" s="152"/>
      <c r="Q61" s="152"/>
      <c r="R61" s="152"/>
      <c r="S61" s="152"/>
      <c r="T61" s="152"/>
      <c r="U61" s="152"/>
      <c r="V61" s="152"/>
      <c r="W61" s="152"/>
      <c r="X61" s="152"/>
      <c r="Y61" s="152"/>
      <c r="Z61" s="152"/>
    </row>
    <row r="62" spans="13:26" x14ac:dyDescent="0.35">
      <c r="M62" s="152"/>
      <c r="N62" s="152"/>
      <c r="O62" s="152"/>
      <c r="P62" s="152"/>
      <c r="Q62" s="152"/>
      <c r="R62" s="152"/>
      <c r="S62" s="152"/>
      <c r="T62" s="152"/>
      <c r="U62" s="152"/>
      <c r="V62" s="152"/>
      <c r="W62" s="152"/>
      <c r="X62" s="152"/>
      <c r="Y62" s="152"/>
      <c r="Z62" s="152"/>
    </row>
    <row r="63" spans="13:26" x14ac:dyDescent="0.35">
      <c r="M63" s="152"/>
      <c r="N63" s="152"/>
      <c r="O63" s="152"/>
      <c r="P63" s="152"/>
      <c r="Q63" s="152"/>
      <c r="R63" s="152"/>
      <c r="S63" s="152"/>
      <c r="T63" s="152"/>
      <c r="U63" s="152"/>
      <c r="V63" s="152"/>
      <c r="W63" s="152"/>
      <c r="X63" s="152"/>
      <c r="Y63" s="152"/>
      <c r="Z63" s="152"/>
    </row>
    <row r="64" spans="13:26" x14ac:dyDescent="0.35">
      <c r="M64" s="152"/>
      <c r="N64" s="152"/>
      <c r="O64" s="152"/>
      <c r="P64" s="152"/>
      <c r="Q64" s="152"/>
      <c r="R64" s="152"/>
      <c r="S64" s="152"/>
      <c r="T64" s="152"/>
      <c r="U64" s="152"/>
      <c r="V64" s="152"/>
      <c r="W64" s="152"/>
      <c r="X64" s="152"/>
      <c r="Y64" s="152"/>
      <c r="Z64" s="152"/>
    </row>
    <row r="65" spans="13:26" x14ac:dyDescent="0.35">
      <c r="M65" s="152"/>
      <c r="N65" s="152"/>
      <c r="O65" s="152"/>
      <c r="P65" s="152"/>
      <c r="Q65" s="152"/>
      <c r="R65" s="152"/>
      <c r="S65" s="152"/>
      <c r="T65" s="152"/>
      <c r="U65" s="152"/>
      <c r="V65" s="152"/>
      <c r="W65" s="152"/>
      <c r="X65" s="152"/>
      <c r="Y65" s="152"/>
      <c r="Z65" s="152"/>
    </row>
    <row r="66" spans="13:26" x14ac:dyDescent="0.35">
      <c r="M66" s="152"/>
      <c r="N66" s="152"/>
      <c r="O66" s="152"/>
      <c r="P66" s="152"/>
      <c r="Q66" s="152"/>
      <c r="R66" s="152"/>
      <c r="S66" s="152"/>
      <c r="T66" s="152"/>
      <c r="U66" s="152"/>
      <c r="V66" s="152"/>
      <c r="W66" s="152"/>
      <c r="X66" s="152"/>
      <c r="Y66" s="152"/>
      <c r="Z66" s="152"/>
    </row>
    <row r="67" spans="13:26" x14ac:dyDescent="0.35">
      <c r="M67" s="152"/>
      <c r="N67" s="152"/>
      <c r="O67" s="152"/>
      <c r="P67" s="152"/>
      <c r="Q67" s="152"/>
      <c r="R67" s="152"/>
      <c r="S67" s="152"/>
      <c r="T67" s="152"/>
      <c r="U67" s="152"/>
      <c r="V67" s="152"/>
      <c r="W67" s="152"/>
      <c r="X67" s="152"/>
      <c r="Y67" s="152"/>
      <c r="Z67" s="152"/>
    </row>
    <row r="68" spans="13:26" x14ac:dyDescent="0.35">
      <c r="M68" s="152"/>
      <c r="N68" s="152"/>
      <c r="O68" s="152"/>
      <c r="P68" s="152"/>
      <c r="Q68" s="152"/>
      <c r="R68" s="152"/>
      <c r="S68" s="152"/>
      <c r="T68" s="152"/>
      <c r="U68" s="152"/>
      <c r="V68" s="152"/>
      <c r="W68" s="152"/>
      <c r="X68" s="152"/>
      <c r="Y68" s="152"/>
      <c r="Z68" s="152"/>
    </row>
    <row r="69" spans="13:26" x14ac:dyDescent="0.35">
      <c r="M69" s="152"/>
      <c r="N69" s="152"/>
      <c r="O69" s="152"/>
      <c r="P69" s="152"/>
      <c r="Q69" s="152"/>
      <c r="R69" s="152"/>
      <c r="S69" s="152"/>
      <c r="T69" s="152"/>
      <c r="U69" s="152"/>
      <c r="V69" s="152"/>
      <c r="W69" s="152"/>
      <c r="X69" s="152"/>
      <c r="Y69" s="152"/>
      <c r="Z69" s="152"/>
    </row>
    <row r="70" spans="13:26" x14ac:dyDescent="0.35">
      <c r="M70" s="152"/>
      <c r="N70" s="152"/>
      <c r="O70" s="152"/>
      <c r="P70" s="152"/>
      <c r="Q70" s="152"/>
      <c r="R70" s="152"/>
      <c r="S70" s="152"/>
      <c r="T70" s="152"/>
      <c r="U70" s="152"/>
      <c r="V70" s="152"/>
      <c r="W70" s="152"/>
      <c r="X70" s="152"/>
      <c r="Y70" s="152"/>
      <c r="Z70" s="152"/>
    </row>
    <row r="71" spans="13:26" x14ac:dyDescent="0.35">
      <c r="M71" s="152"/>
      <c r="N71" s="152"/>
      <c r="O71" s="152"/>
      <c r="P71" s="152"/>
      <c r="Q71" s="152"/>
      <c r="R71" s="152"/>
      <c r="S71" s="152"/>
      <c r="T71" s="152"/>
      <c r="U71" s="152"/>
      <c r="V71" s="152"/>
      <c r="W71" s="152"/>
      <c r="X71" s="152"/>
      <c r="Y71" s="152"/>
      <c r="Z71" s="152"/>
    </row>
    <row r="72" spans="13:26" x14ac:dyDescent="0.35">
      <c r="M72" s="152"/>
      <c r="N72" s="152"/>
      <c r="O72" s="152"/>
      <c r="P72" s="152"/>
      <c r="Q72" s="152"/>
      <c r="R72" s="152"/>
      <c r="S72" s="152"/>
      <c r="T72" s="152"/>
      <c r="U72" s="152"/>
      <c r="V72" s="152"/>
      <c r="W72" s="152"/>
      <c r="X72" s="152"/>
      <c r="Y72" s="152"/>
      <c r="Z72" s="152"/>
    </row>
    <row r="73" spans="13:26" x14ac:dyDescent="0.35">
      <c r="M73" s="152"/>
      <c r="N73" s="152"/>
      <c r="O73" s="152"/>
      <c r="P73" s="152"/>
      <c r="Q73" s="152"/>
      <c r="R73" s="152"/>
      <c r="S73" s="152"/>
      <c r="T73" s="152"/>
      <c r="U73" s="152"/>
      <c r="V73" s="152"/>
      <c r="W73" s="152"/>
      <c r="X73" s="152"/>
      <c r="Y73" s="152"/>
      <c r="Z73" s="152"/>
    </row>
    <row r="74" spans="13:26" x14ac:dyDescent="0.35">
      <c r="M74" s="152"/>
      <c r="N74" s="152"/>
      <c r="O74" s="152"/>
      <c r="P74" s="152"/>
      <c r="Q74" s="152"/>
      <c r="R74" s="152"/>
      <c r="S74" s="152"/>
      <c r="T74" s="152"/>
      <c r="U74" s="152"/>
      <c r="V74" s="152"/>
      <c r="W74" s="152"/>
      <c r="X74" s="152"/>
      <c r="Y74" s="152"/>
      <c r="Z74" s="152"/>
    </row>
    <row r="75" spans="13:26" x14ac:dyDescent="0.35">
      <c r="M75" s="152"/>
      <c r="N75" s="152"/>
      <c r="O75" s="152"/>
      <c r="P75" s="152"/>
      <c r="Q75" s="152"/>
      <c r="R75" s="152"/>
      <c r="S75" s="152"/>
      <c r="T75" s="152"/>
      <c r="U75" s="152"/>
      <c r="V75" s="152"/>
      <c r="W75" s="152"/>
      <c r="X75" s="152"/>
      <c r="Y75" s="152"/>
      <c r="Z75" s="152"/>
    </row>
    <row r="76" spans="13:26" x14ac:dyDescent="0.35">
      <c r="M76" s="152"/>
      <c r="N76" s="152"/>
      <c r="O76" s="152"/>
      <c r="P76" s="152"/>
      <c r="Q76" s="152"/>
      <c r="R76" s="152"/>
      <c r="S76" s="152"/>
      <c r="T76" s="152"/>
      <c r="U76" s="152"/>
      <c r="V76" s="152"/>
      <c r="W76" s="152"/>
      <c r="X76" s="152"/>
      <c r="Y76" s="152"/>
      <c r="Z76" s="152"/>
    </row>
    <row r="77" spans="13:26" x14ac:dyDescent="0.35">
      <c r="M77" s="152"/>
      <c r="N77" s="152"/>
      <c r="O77" s="152"/>
      <c r="P77" s="152"/>
      <c r="Q77" s="152"/>
      <c r="R77" s="152"/>
      <c r="S77" s="152"/>
      <c r="T77" s="152"/>
      <c r="U77" s="152"/>
      <c r="V77" s="152"/>
      <c r="W77" s="152"/>
      <c r="X77" s="152"/>
      <c r="Y77" s="152"/>
      <c r="Z77" s="152"/>
    </row>
    <row r="78" spans="13:26" x14ac:dyDescent="0.35">
      <c r="M78" s="152"/>
      <c r="N78" s="152"/>
      <c r="O78" s="152"/>
      <c r="P78" s="152"/>
      <c r="Q78" s="152"/>
      <c r="R78" s="152"/>
      <c r="S78" s="152"/>
      <c r="T78" s="152"/>
      <c r="U78" s="152"/>
      <c r="V78" s="152"/>
      <c r="W78" s="152"/>
      <c r="X78" s="152"/>
      <c r="Y78" s="152"/>
      <c r="Z78" s="152"/>
    </row>
    <row r="79" spans="13:26" x14ac:dyDescent="0.35">
      <c r="M79" s="152"/>
      <c r="N79" s="152"/>
      <c r="O79" s="152"/>
      <c r="P79" s="152"/>
      <c r="Q79" s="152"/>
      <c r="R79" s="152"/>
      <c r="S79" s="152"/>
      <c r="T79" s="152"/>
      <c r="U79" s="152"/>
      <c r="V79" s="152"/>
      <c r="W79" s="152"/>
      <c r="X79" s="152"/>
      <c r="Y79" s="152"/>
      <c r="Z79" s="152"/>
    </row>
    <row r="80" spans="13:26" x14ac:dyDescent="0.35">
      <c r="M80" s="152"/>
      <c r="N80" s="152"/>
      <c r="O80" s="152"/>
      <c r="P80" s="152"/>
      <c r="Q80" s="152"/>
      <c r="R80" s="152"/>
      <c r="S80" s="152"/>
      <c r="T80" s="152"/>
      <c r="U80" s="152"/>
      <c r="V80" s="152"/>
      <c r="W80" s="152"/>
      <c r="X80" s="152"/>
      <c r="Y80" s="152"/>
      <c r="Z80" s="152"/>
    </row>
    <row r="81" spans="13:26" x14ac:dyDescent="0.35">
      <c r="M81" s="152"/>
      <c r="N81" s="152"/>
      <c r="O81" s="152"/>
      <c r="P81" s="152"/>
      <c r="Q81" s="152"/>
      <c r="R81" s="152"/>
      <c r="S81" s="152"/>
      <c r="T81" s="152"/>
      <c r="U81" s="152"/>
      <c r="V81" s="152"/>
      <c r="W81" s="152"/>
      <c r="X81" s="152"/>
      <c r="Y81" s="152"/>
      <c r="Z81" s="152"/>
    </row>
    <row r="82" spans="13:26" x14ac:dyDescent="0.35">
      <c r="M82" s="152"/>
      <c r="N82" s="152"/>
      <c r="O82" s="152"/>
      <c r="P82" s="152"/>
      <c r="Q82" s="152"/>
      <c r="R82" s="152"/>
      <c r="S82" s="152"/>
      <c r="T82" s="152"/>
      <c r="U82" s="152"/>
      <c r="V82" s="152"/>
      <c r="W82" s="152"/>
      <c r="X82" s="152"/>
      <c r="Y82" s="152"/>
      <c r="Z82" s="152"/>
    </row>
    <row r="83" spans="13:26" x14ac:dyDescent="0.35">
      <c r="M83" s="152"/>
      <c r="N83" s="152"/>
      <c r="O83" s="152"/>
      <c r="P83" s="152"/>
      <c r="Q83" s="152"/>
      <c r="R83" s="152"/>
      <c r="S83" s="152"/>
      <c r="T83" s="152"/>
      <c r="U83" s="152"/>
      <c r="V83" s="152"/>
      <c r="W83" s="152"/>
      <c r="X83" s="152"/>
      <c r="Y83" s="152"/>
      <c r="Z83" s="152"/>
    </row>
    <row r="84" spans="13:26" x14ac:dyDescent="0.35">
      <c r="M84" s="152"/>
      <c r="N84" s="152"/>
      <c r="O84" s="152"/>
      <c r="P84" s="152"/>
      <c r="Q84" s="152"/>
      <c r="R84" s="152"/>
      <c r="S84" s="152"/>
      <c r="T84" s="152"/>
      <c r="U84" s="152"/>
      <c r="V84" s="152"/>
      <c r="W84" s="152"/>
      <c r="X84" s="152"/>
      <c r="Y84" s="152"/>
      <c r="Z84" s="152"/>
    </row>
    <row r="85" spans="13:26" x14ac:dyDescent="0.35">
      <c r="M85" s="152"/>
      <c r="N85" s="152"/>
      <c r="O85" s="152"/>
      <c r="P85" s="152"/>
      <c r="Q85" s="152"/>
      <c r="R85" s="152"/>
      <c r="S85" s="152"/>
      <c r="T85" s="152"/>
      <c r="U85" s="152"/>
      <c r="V85" s="152"/>
      <c r="W85" s="152"/>
      <c r="X85" s="152"/>
      <c r="Y85" s="152"/>
      <c r="Z85" s="152"/>
    </row>
    <row r="86" spans="13:26" x14ac:dyDescent="0.35">
      <c r="M86" s="152"/>
      <c r="N86" s="152"/>
      <c r="O86" s="152"/>
      <c r="P86" s="152"/>
      <c r="Q86" s="152"/>
      <c r="R86" s="152"/>
      <c r="S86" s="152"/>
      <c r="T86" s="152"/>
      <c r="U86" s="152"/>
      <c r="V86" s="152"/>
      <c r="W86" s="152"/>
      <c r="X86" s="152"/>
      <c r="Y86" s="152"/>
      <c r="Z86" s="152"/>
    </row>
    <row r="87" spans="13:26" x14ac:dyDescent="0.35">
      <c r="M87" s="152"/>
      <c r="N87" s="152"/>
      <c r="O87" s="152"/>
      <c r="P87" s="152"/>
      <c r="Q87" s="152"/>
      <c r="R87" s="152"/>
      <c r="S87" s="152"/>
      <c r="T87" s="152"/>
      <c r="U87" s="152"/>
      <c r="V87" s="152"/>
      <c r="W87" s="152"/>
      <c r="X87" s="152"/>
      <c r="Y87" s="152"/>
      <c r="Z87" s="152"/>
    </row>
    <row r="88" spans="13:26" x14ac:dyDescent="0.35">
      <c r="M88" s="152"/>
      <c r="N88" s="152"/>
      <c r="O88" s="152"/>
      <c r="P88" s="152"/>
      <c r="Q88" s="152"/>
      <c r="R88" s="152"/>
      <c r="S88" s="152"/>
      <c r="T88" s="152"/>
      <c r="U88" s="152"/>
      <c r="V88" s="152"/>
      <c r="W88" s="152"/>
      <c r="X88" s="152"/>
      <c r="Y88" s="152"/>
      <c r="Z88" s="152"/>
    </row>
    <row r="89" spans="13:26" x14ac:dyDescent="0.35">
      <c r="M89" s="152"/>
      <c r="N89" s="152"/>
      <c r="O89" s="152"/>
      <c r="P89" s="152"/>
      <c r="Q89" s="152"/>
      <c r="R89" s="152"/>
      <c r="S89" s="152"/>
      <c r="T89" s="152"/>
      <c r="U89" s="152"/>
      <c r="V89" s="152"/>
      <c r="W89" s="152"/>
      <c r="X89" s="152"/>
      <c r="Y89" s="152"/>
      <c r="Z89" s="152"/>
    </row>
    <row r="90" spans="13:26" x14ac:dyDescent="0.35">
      <c r="M90" s="152"/>
      <c r="N90" s="152"/>
      <c r="O90" s="152"/>
      <c r="P90" s="152"/>
      <c r="Q90" s="152"/>
      <c r="R90" s="152"/>
      <c r="S90" s="152"/>
      <c r="T90" s="152"/>
      <c r="U90" s="152"/>
      <c r="V90" s="152"/>
      <c r="W90" s="152"/>
      <c r="X90" s="152"/>
      <c r="Y90" s="152"/>
      <c r="Z90" s="152"/>
    </row>
    <row r="91" spans="13:26" x14ac:dyDescent="0.35">
      <c r="M91" s="152"/>
      <c r="N91" s="152"/>
      <c r="O91" s="152"/>
      <c r="P91" s="152"/>
      <c r="Q91" s="152"/>
      <c r="R91" s="152"/>
      <c r="S91" s="152"/>
      <c r="T91" s="152"/>
      <c r="U91" s="152"/>
      <c r="V91" s="152"/>
      <c r="W91" s="152"/>
      <c r="X91" s="152"/>
      <c r="Y91" s="152"/>
      <c r="Z91" s="152"/>
    </row>
    <row r="92" spans="13:26" x14ac:dyDescent="0.35">
      <c r="M92" s="152"/>
      <c r="N92" s="152"/>
      <c r="O92" s="152"/>
      <c r="P92" s="152"/>
      <c r="Q92" s="152"/>
      <c r="R92" s="152"/>
      <c r="S92" s="152"/>
      <c r="T92" s="152"/>
      <c r="U92" s="152"/>
      <c r="V92" s="152"/>
      <c r="W92" s="152"/>
      <c r="X92" s="152"/>
      <c r="Y92" s="152"/>
      <c r="Z92" s="152"/>
    </row>
    <row r="93" spans="13:26" x14ac:dyDescent="0.35">
      <c r="M93" s="152"/>
      <c r="N93" s="152"/>
      <c r="O93" s="152"/>
      <c r="P93" s="152"/>
      <c r="Q93" s="152"/>
      <c r="R93" s="152"/>
      <c r="S93" s="152"/>
      <c r="T93" s="152"/>
      <c r="U93" s="152"/>
      <c r="V93" s="152"/>
      <c r="W93" s="152"/>
      <c r="X93" s="152"/>
      <c r="Y93" s="152"/>
      <c r="Z93" s="152"/>
    </row>
    <row r="94" spans="13:26" x14ac:dyDescent="0.35">
      <c r="M94" s="152"/>
      <c r="N94" s="152"/>
      <c r="O94" s="152"/>
      <c r="P94" s="152"/>
      <c r="Q94" s="152"/>
      <c r="R94" s="152"/>
      <c r="S94" s="152"/>
      <c r="T94" s="152"/>
      <c r="U94" s="152"/>
      <c r="V94" s="152"/>
      <c r="W94" s="152"/>
      <c r="X94" s="152"/>
      <c r="Y94" s="152"/>
      <c r="Z94" s="152"/>
    </row>
    <row r="95" spans="13:26" x14ac:dyDescent="0.35">
      <c r="M95" s="152"/>
      <c r="N95" s="152"/>
      <c r="O95" s="152"/>
      <c r="P95" s="152"/>
      <c r="Q95" s="152"/>
      <c r="R95" s="152"/>
      <c r="S95" s="152"/>
      <c r="T95" s="152"/>
      <c r="U95" s="152"/>
      <c r="V95" s="152"/>
      <c r="W95" s="152"/>
      <c r="X95" s="152"/>
      <c r="Y95" s="152"/>
      <c r="Z95" s="152"/>
    </row>
    <row r="96" spans="13:26" x14ac:dyDescent="0.35">
      <c r="M96" s="152"/>
      <c r="N96" s="152"/>
      <c r="O96" s="152"/>
      <c r="P96" s="152"/>
      <c r="Q96" s="152"/>
      <c r="R96" s="152"/>
      <c r="S96" s="152"/>
      <c r="T96" s="152"/>
      <c r="U96" s="152"/>
      <c r="V96" s="152"/>
      <c r="W96" s="152"/>
      <c r="X96" s="152"/>
      <c r="Y96" s="152"/>
      <c r="Z96" s="152"/>
    </row>
    <row r="97" spans="13:26" x14ac:dyDescent="0.35">
      <c r="M97" s="152"/>
      <c r="N97" s="152"/>
      <c r="O97" s="152"/>
      <c r="P97" s="152"/>
      <c r="Q97" s="152"/>
      <c r="R97" s="152"/>
      <c r="S97" s="152"/>
      <c r="T97" s="152"/>
      <c r="U97" s="152"/>
      <c r="V97" s="152"/>
      <c r="W97" s="152"/>
      <c r="X97" s="152"/>
      <c r="Y97" s="152"/>
      <c r="Z97" s="152"/>
    </row>
    <row r="98" spans="13:26" x14ac:dyDescent="0.35">
      <c r="M98" s="152"/>
      <c r="N98" s="152"/>
      <c r="O98" s="152"/>
      <c r="P98" s="152"/>
      <c r="Q98" s="152"/>
      <c r="R98" s="152"/>
      <c r="S98" s="152"/>
      <c r="T98" s="152"/>
      <c r="U98" s="152"/>
      <c r="V98" s="152"/>
      <c r="W98" s="152"/>
      <c r="X98" s="152"/>
      <c r="Y98" s="152"/>
      <c r="Z98" s="152"/>
    </row>
    <row r="99" spans="13:26" x14ac:dyDescent="0.35">
      <c r="M99" s="152"/>
      <c r="N99" s="152"/>
      <c r="O99" s="152"/>
      <c r="P99" s="152"/>
      <c r="Q99" s="152"/>
      <c r="R99" s="152"/>
      <c r="S99" s="152"/>
      <c r="T99" s="152"/>
      <c r="U99" s="152"/>
      <c r="V99" s="152"/>
      <c r="W99" s="152"/>
      <c r="X99" s="152"/>
      <c r="Y99" s="152"/>
      <c r="Z99" s="152"/>
    </row>
    <row r="100" spans="13:26" x14ac:dyDescent="0.35">
      <c r="M100" s="152"/>
      <c r="N100" s="152"/>
      <c r="O100" s="152"/>
      <c r="P100" s="152"/>
      <c r="Q100" s="152"/>
      <c r="R100" s="152"/>
      <c r="S100" s="152"/>
      <c r="T100" s="152"/>
      <c r="U100" s="152"/>
      <c r="V100" s="152"/>
      <c r="W100" s="152"/>
      <c r="X100" s="152"/>
      <c r="Y100" s="152"/>
      <c r="Z100" s="152"/>
    </row>
    <row r="101" spans="13:26" x14ac:dyDescent="0.35">
      <c r="M101" s="152"/>
      <c r="N101" s="152"/>
      <c r="O101" s="152"/>
      <c r="P101" s="152"/>
      <c r="Q101" s="152"/>
      <c r="R101" s="152"/>
      <c r="S101" s="152"/>
      <c r="T101" s="152"/>
      <c r="U101" s="152"/>
      <c r="V101" s="152"/>
      <c r="W101" s="152"/>
      <c r="X101" s="152"/>
      <c r="Y101" s="152"/>
      <c r="Z101" s="152"/>
    </row>
    <row r="102" spans="13:26" x14ac:dyDescent="0.35">
      <c r="M102" s="152"/>
      <c r="N102" s="152"/>
      <c r="O102" s="152"/>
      <c r="P102" s="152"/>
      <c r="Q102" s="152"/>
      <c r="R102" s="152"/>
      <c r="S102" s="152"/>
      <c r="T102" s="152"/>
      <c r="U102" s="152"/>
      <c r="V102" s="152"/>
      <c r="W102" s="152"/>
      <c r="X102" s="152"/>
      <c r="Y102" s="152"/>
      <c r="Z102" s="152"/>
    </row>
    <row r="103" spans="13:26" x14ac:dyDescent="0.35">
      <c r="M103" s="152"/>
      <c r="N103" s="152"/>
      <c r="O103" s="152"/>
      <c r="P103" s="152"/>
      <c r="Q103" s="152"/>
      <c r="R103" s="152"/>
      <c r="S103" s="152"/>
      <c r="T103" s="152"/>
      <c r="U103" s="152"/>
      <c r="V103" s="152"/>
      <c r="W103" s="152"/>
      <c r="X103" s="152"/>
      <c r="Y103" s="152"/>
      <c r="Z103" s="152"/>
    </row>
    <row r="104" spans="13:26" x14ac:dyDescent="0.35">
      <c r="M104" s="152"/>
      <c r="N104" s="152"/>
      <c r="O104" s="152"/>
      <c r="P104" s="152"/>
      <c r="Q104" s="152"/>
      <c r="R104" s="152"/>
      <c r="S104" s="152"/>
      <c r="T104" s="152"/>
      <c r="U104" s="152"/>
      <c r="V104" s="152"/>
      <c r="W104" s="152"/>
      <c r="X104" s="152"/>
      <c r="Y104" s="152"/>
      <c r="Z104" s="152"/>
    </row>
    <row r="105" spans="13:26" x14ac:dyDescent="0.35">
      <c r="M105" s="152"/>
      <c r="N105" s="152"/>
      <c r="O105" s="152"/>
      <c r="P105" s="152"/>
      <c r="Q105" s="152"/>
      <c r="R105" s="152"/>
      <c r="S105" s="152"/>
      <c r="T105" s="152"/>
      <c r="U105" s="152"/>
      <c r="V105" s="152"/>
      <c r="W105" s="152"/>
      <c r="X105" s="152"/>
      <c r="Y105" s="152"/>
      <c r="Z105" s="152"/>
    </row>
    <row r="106" spans="13:26" x14ac:dyDescent="0.35">
      <c r="M106" s="152"/>
      <c r="N106" s="152"/>
      <c r="O106" s="152"/>
      <c r="P106" s="152"/>
      <c r="Q106" s="152"/>
      <c r="R106" s="152"/>
      <c r="S106" s="152"/>
      <c r="T106" s="152"/>
      <c r="U106" s="152"/>
      <c r="V106" s="152"/>
      <c r="W106" s="152"/>
      <c r="X106" s="152"/>
      <c r="Y106" s="152"/>
      <c r="Z106" s="152"/>
    </row>
    <row r="107" spans="13:26" x14ac:dyDescent="0.35">
      <c r="M107" s="152"/>
      <c r="N107" s="152"/>
      <c r="O107" s="152"/>
      <c r="P107" s="152"/>
      <c r="Q107" s="152"/>
      <c r="R107" s="152"/>
      <c r="S107" s="152"/>
      <c r="T107" s="152"/>
      <c r="U107" s="152"/>
      <c r="V107" s="152"/>
      <c r="W107" s="152"/>
      <c r="X107" s="152"/>
      <c r="Y107" s="152"/>
      <c r="Z107" s="152"/>
    </row>
    <row r="108" spans="13:26" x14ac:dyDescent="0.35">
      <c r="M108" s="152"/>
      <c r="N108" s="152"/>
      <c r="O108" s="152"/>
      <c r="P108" s="152"/>
      <c r="Q108" s="152"/>
      <c r="R108" s="152"/>
      <c r="S108" s="152"/>
      <c r="T108" s="152"/>
      <c r="U108" s="152"/>
      <c r="V108" s="152"/>
      <c r="W108" s="152"/>
      <c r="X108" s="152"/>
      <c r="Y108" s="152"/>
      <c r="Z108" s="152"/>
    </row>
    <row r="109" spans="13:26" x14ac:dyDescent="0.35">
      <c r="M109" s="152"/>
      <c r="N109" s="152"/>
      <c r="O109" s="152"/>
      <c r="P109" s="152"/>
      <c r="Q109" s="152"/>
      <c r="R109" s="152"/>
      <c r="S109" s="152"/>
      <c r="T109" s="152"/>
      <c r="U109" s="152"/>
      <c r="V109" s="152"/>
      <c r="W109" s="152"/>
      <c r="X109" s="152"/>
      <c r="Y109" s="152"/>
      <c r="Z109" s="152"/>
    </row>
    <row r="110" spans="13:26" x14ac:dyDescent="0.35">
      <c r="M110" s="152"/>
      <c r="N110" s="152"/>
      <c r="O110" s="152"/>
      <c r="P110" s="152"/>
      <c r="Q110" s="152"/>
      <c r="R110" s="152"/>
      <c r="S110" s="152"/>
      <c r="T110" s="152"/>
      <c r="U110" s="152"/>
      <c r="V110" s="152"/>
      <c r="W110" s="152"/>
      <c r="X110" s="152"/>
      <c r="Y110" s="152"/>
      <c r="Z110" s="152"/>
    </row>
    <row r="111" spans="13:26" x14ac:dyDescent="0.35">
      <c r="M111" s="152"/>
      <c r="N111" s="152"/>
      <c r="O111" s="152"/>
      <c r="P111" s="152"/>
      <c r="Q111" s="152"/>
      <c r="R111" s="152"/>
      <c r="S111" s="152"/>
      <c r="T111" s="152"/>
      <c r="U111" s="152"/>
      <c r="V111" s="152"/>
      <c r="W111" s="152"/>
      <c r="X111" s="152"/>
      <c r="Y111" s="152"/>
      <c r="Z111" s="152"/>
    </row>
    <row r="112" spans="13:26" x14ac:dyDescent="0.35">
      <c r="M112" s="152"/>
      <c r="N112" s="152"/>
      <c r="O112" s="152"/>
      <c r="P112" s="152"/>
      <c r="Q112" s="152"/>
      <c r="R112" s="152"/>
      <c r="S112" s="152"/>
      <c r="T112" s="152"/>
      <c r="U112" s="152"/>
      <c r="V112" s="152"/>
      <c r="W112" s="152"/>
      <c r="X112" s="152"/>
      <c r="Y112" s="152"/>
      <c r="Z112" s="152"/>
    </row>
    <row r="113" spans="13:26" x14ac:dyDescent="0.35">
      <c r="M113" s="152"/>
      <c r="N113" s="152"/>
      <c r="O113" s="152"/>
      <c r="P113" s="152"/>
      <c r="Q113" s="152"/>
      <c r="R113" s="152"/>
      <c r="S113" s="152"/>
      <c r="T113" s="152"/>
      <c r="U113" s="152"/>
      <c r="V113" s="152"/>
      <c r="W113" s="152"/>
      <c r="X113" s="152"/>
      <c r="Y113" s="152"/>
      <c r="Z113" s="152"/>
    </row>
    <row r="114" spans="13:26" x14ac:dyDescent="0.35">
      <c r="M114" s="152"/>
      <c r="N114" s="152"/>
      <c r="O114" s="152"/>
      <c r="P114" s="152"/>
      <c r="Q114" s="152"/>
      <c r="R114" s="152"/>
      <c r="S114" s="152"/>
      <c r="T114" s="152"/>
      <c r="U114" s="152"/>
      <c r="V114" s="152"/>
      <c r="W114" s="152"/>
      <c r="X114" s="152"/>
      <c r="Y114" s="152"/>
      <c r="Z114" s="152"/>
    </row>
    <row r="115" spans="13:26" x14ac:dyDescent="0.35">
      <c r="M115" s="152"/>
      <c r="N115" s="152"/>
      <c r="O115" s="152"/>
      <c r="P115" s="152"/>
      <c r="Q115" s="152"/>
      <c r="R115" s="152"/>
      <c r="S115" s="152"/>
      <c r="T115" s="152"/>
      <c r="U115" s="152"/>
      <c r="V115" s="152"/>
      <c r="W115" s="152"/>
      <c r="X115" s="152"/>
      <c r="Y115" s="152"/>
      <c r="Z115" s="152"/>
    </row>
    <row r="116" spans="13:26" x14ac:dyDescent="0.35">
      <c r="M116" s="152"/>
      <c r="N116" s="152"/>
      <c r="O116" s="152"/>
      <c r="P116" s="152"/>
      <c r="Q116" s="152"/>
      <c r="R116" s="152"/>
      <c r="S116" s="152"/>
      <c r="T116" s="152"/>
      <c r="U116" s="152"/>
      <c r="V116" s="152"/>
      <c r="W116" s="152"/>
      <c r="X116" s="152"/>
      <c r="Y116" s="152"/>
      <c r="Z116" s="152"/>
    </row>
    <row r="117" spans="13:26" x14ac:dyDescent="0.35">
      <c r="M117" s="152"/>
      <c r="N117" s="152"/>
      <c r="O117" s="152"/>
      <c r="P117" s="152"/>
      <c r="Q117" s="152"/>
      <c r="R117" s="152"/>
      <c r="S117" s="152"/>
      <c r="T117" s="152"/>
      <c r="U117" s="152"/>
      <c r="V117" s="152"/>
      <c r="W117" s="152"/>
      <c r="X117" s="152"/>
      <c r="Y117" s="152"/>
      <c r="Z117" s="152"/>
    </row>
    <row r="118" spans="13:26" x14ac:dyDescent="0.35">
      <c r="M118" s="152"/>
      <c r="N118" s="152"/>
      <c r="O118" s="152"/>
      <c r="P118" s="152"/>
      <c r="Q118" s="152"/>
      <c r="R118" s="152"/>
      <c r="S118" s="152"/>
      <c r="T118" s="152"/>
      <c r="U118" s="152"/>
      <c r="V118" s="152"/>
      <c r="W118" s="152"/>
      <c r="X118" s="152"/>
      <c r="Y118" s="152"/>
      <c r="Z118" s="152"/>
    </row>
    <row r="119" spans="13:26" x14ac:dyDescent="0.35">
      <c r="M119" s="152"/>
      <c r="N119" s="152"/>
      <c r="O119" s="152"/>
      <c r="P119" s="152"/>
      <c r="Q119" s="152"/>
      <c r="R119" s="152"/>
      <c r="S119" s="152"/>
      <c r="T119" s="152"/>
      <c r="U119" s="152"/>
      <c r="V119" s="152"/>
      <c r="W119" s="152"/>
      <c r="X119" s="152"/>
      <c r="Y119" s="152"/>
      <c r="Z119" s="152"/>
    </row>
  </sheetData>
  <sheetProtection sheet="1" selectLockedCells="1"/>
  <mergeCells count="6">
    <mergeCell ref="B23:F23"/>
    <mergeCell ref="C22:F22"/>
    <mergeCell ref="B2:C2"/>
    <mergeCell ref="H1:J1"/>
    <mergeCell ref="B3:F3"/>
    <mergeCell ref="B4:E4"/>
  </mergeCells>
  <dataValidations count="7">
    <dataValidation allowBlank="1" showErrorMessage="1" promptTitle="OHJE" prompt="Kirjaa kustannuksen selite." sqref="E5" xr:uid="{2BBA224D-46B7-4535-995C-6B2C39338584}"/>
    <dataValidation allowBlank="1" showInputMessage="1" showErrorMessage="1" promptTitle="OHJE" prompt="Jos tarkka kustannus ei ole tiedossa, budjetoi kustannus parhaan käytettävissä olevan arvion mukaisesti." sqref="F6:F19" xr:uid="{00000000-0002-0000-14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400-000002000000}">
      <formula1>500</formula1>
    </dataValidation>
    <dataValidation allowBlank="1" showInputMessage="1" showErrorMessage="1" promptTitle="OHJE" prompt="Kerro mikä käyttöomaisuuden tai kiinteän omaisuuden kustannus on kyseessä." sqref="B6:B19" xr:uid="{00000000-0002-0000-1400-000004000000}"/>
    <dataValidation allowBlank="1" showInputMessage="1" showErrorMessage="1" promptTitle="OHJE" prompt="Kuvaa lyhyesti hankittavaa käyttöomaisuutta tai kiinteää omaisuutta." sqref="C6:C19" xr:uid="{00000000-0002-0000-1400-000005000000}"/>
    <dataValidation allowBlank="1" showInputMessage="1" showErrorMessage="1" promptTitle="OHJE" prompt="Ilmoita prosentteina käyttöomaisuuden tai kiinteän omaisuuden käyttöaste tässä hankkeessa." sqref="D6:D19" xr:uid="{00000000-0002-0000-1400-000006000000}"/>
    <dataValidation allowBlank="1" showInputMessage="1" showErrorMessage="1" promptTitle="OHJE" prompt="Merkitse suunnitelma-välilehden mukaisin numeroin hankinta tai hankinnat joihin kustannus liittyy. Esim 1 (Hankinta 1)" sqref="E6:E19" xr:uid="{A802BECC-958D-406A-851D-FF97991B12C9}"/>
  </dataValidations>
  <hyperlinks>
    <hyperlink ref="H1:J1" location="'Aloita tästä'!A1" display="PALAA TÄSTÄ KANSISIVULLE" xr:uid="{00000000-0004-0000-1400-000000000000}"/>
  </hyperlinks>
  <pageMargins left="0.39370078740157483" right="0.39370078740157483" top="0.78740157480314965" bottom="0.78740157480314965" header="0.39370078740157483" footer="0.31496062992125984"/>
  <pageSetup paperSize="8"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3538" r:id="rId4" name="Check Box 2">
              <controlPr defaultSize="0" autoFill="0" autoLine="0" autoPict="0">
                <anchor moveWithCells="1">
                  <from>
                    <xdr:col>5</xdr:col>
                    <xdr:colOff>152400</xdr:colOff>
                    <xdr:row>2</xdr:row>
                    <xdr:rowOff>1041400</xdr:rowOff>
                  </from>
                  <to>
                    <xdr:col>5</xdr:col>
                    <xdr:colOff>457200</xdr:colOff>
                    <xdr:row>3</xdr:row>
                    <xdr:rowOff>190500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2"/>
  <dimension ref="A1:AE27"/>
  <sheetViews>
    <sheetView zoomScaleNormal="100" workbookViewId="0">
      <selection activeCell="G1" sqref="G1:I1"/>
    </sheetView>
  </sheetViews>
  <sheetFormatPr defaultColWidth="9.23046875" defaultRowHeight="15.5" x14ac:dyDescent="0.35"/>
  <cols>
    <col min="1" max="1" width="3.765625" style="152" customWidth="1"/>
    <col min="2" max="2" width="35.765625" style="152" customWidth="1"/>
    <col min="3" max="3" width="27.765625" style="152" customWidth="1"/>
    <col min="4" max="4" width="32.765625" style="152" customWidth="1"/>
    <col min="5" max="5" width="12.765625" style="152" customWidth="1"/>
    <col min="6" max="10" width="9.23046875" style="152"/>
    <col min="11" max="16384" width="9.23046875" style="15"/>
  </cols>
  <sheetData>
    <row r="1" spans="1:31" ht="16.149999999999999" customHeight="1" x14ac:dyDescent="0.35">
      <c r="A1" s="7" t="s">
        <v>124</v>
      </c>
      <c r="B1" s="7"/>
      <c r="G1" s="677" t="s">
        <v>72</v>
      </c>
      <c r="H1" s="678"/>
      <c r="I1" s="679"/>
      <c r="K1" s="143"/>
    </row>
    <row r="2" spans="1:31" ht="16.149999999999999" customHeight="1" x14ac:dyDescent="0.35">
      <c r="B2" s="674" t="s">
        <v>279</v>
      </c>
      <c r="C2" s="675"/>
      <c r="D2" s="248" t="s">
        <v>56</v>
      </c>
      <c r="E2" s="164">
        <f>SUM(E6:E6)</f>
        <v>0</v>
      </c>
      <c r="K2" s="143"/>
    </row>
    <row r="3" spans="1:31" ht="16.149999999999999" customHeight="1" x14ac:dyDescent="0.35">
      <c r="K3" s="143"/>
    </row>
    <row r="4" spans="1:31" ht="16.149999999999999" customHeight="1" x14ac:dyDescent="0.35">
      <c r="K4" s="143"/>
    </row>
    <row r="5" spans="1:31" ht="16.149999999999999" customHeight="1" x14ac:dyDescent="0.35">
      <c r="B5" s="159" t="s">
        <v>85</v>
      </c>
      <c r="C5" s="159" t="s">
        <v>57</v>
      </c>
      <c r="D5" s="160" t="s">
        <v>84</v>
      </c>
      <c r="E5" s="161" t="s">
        <v>187</v>
      </c>
      <c r="F5" s="155"/>
      <c r="K5" s="143"/>
    </row>
    <row r="6" spans="1:31" ht="35.15" customHeight="1" x14ac:dyDescent="0.35">
      <c r="B6" s="460" t="s">
        <v>475</v>
      </c>
      <c r="C6" s="225"/>
      <c r="D6" s="354"/>
      <c r="E6" s="354"/>
      <c r="K6" s="143"/>
    </row>
    <row r="7" spans="1:31" ht="16.149999999999999" customHeight="1" x14ac:dyDescent="0.35">
      <c r="K7" s="143"/>
    </row>
    <row r="8" spans="1:31" x14ac:dyDescent="0.35">
      <c r="A8" s="15"/>
      <c r="B8" s="211" t="s">
        <v>50</v>
      </c>
      <c r="C8" s="212" t="str">
        <f>"500 merkkiä ("&amp;TEXT(LEN(B9),"0")&amp;" käytetty)"</f>
        <v>500 merkkiä (0 käytetty)</v>
      </c>
      <c r="D8" s="213"/>
      <c r="K8" s="152"/>
      <c r="L8" s="152"/>
      <c r="M8" s="152"/>
      <c r="N8" s="152"/>
      <c r="O8" s="152"/>
      <c r="P8" s="152"/>
      <c r="Q8" s="152"/>
      <c r="R8" s="152"/>
      <c r="S8" s="152"/>
      <c r="T8" s="152"/>
      <c r="U8" s="152"/>
      <c r="V8" s="152"/>
      <c r="W8" s="152"/>
      <c r="X8" s="152"/>
      <c r="Y8" s="152"/>
      <c r="Z8" s="152"/>
      <c r="AA8" s="152"/>
      <c r="AB8" s="152"/>
      <c r="AC8" s="152"/>
      <c r="AD8" s="152"/>
      <c r="AE8" s="152"/>
    </row>
    <row r="9" spans="1:31" ht="113.15" customHeight="1" x14ac:dyDescent="0.35">
      <c r="A9" s="15"/>
      <c r="B9" s="527"/>
      <c r="C9" s="528"/>
      <c r="D9" s="529"/>
      <c r="K9" s="152"/>
      <c r="L9" s="152"/>
      <c r="M9" s="152"/>
      <c r="N9" s="152"/>
      <c r="O9" s="152"/>
      <c r="P9" s="152"/>
      <c r="Q9" s="152"/>
      <c r="R9" s="152"/>
      <c r="S9" s="152"/>
      <c r="T9" s="152"/>
      <c r="U9" s="152"/>
      <c r="V9" s="152"/>
      <c r="W9" s="152"/>
      <c r="X9" s="152"/>
      <c r="Y9" s="152"/>
      <c r="Z9" s="152"/>
      <c r="AA9" s="152"/>
      <c r="AB9" s="152"/>
      <c r="AC9" s="152"/>
      <c r="AD9" s="152"/>
      <c r="AE9" s="152"/>
    </row>
    <row r="10" spans="1:31" ht="16.149999999999999" customHeight="1" x14ac:dyDescent="0.35">
      <c r="K10" s="143"/>
    </row>
    <row r="11" spans="1:31" ht="16.149999999999999" customHeight="1" x14ac:dyDescent="0.35">
      <c r="K11" s="143"/>
    </row>
    <row r="12" spans="1:31" ht="16.149999999999999" customHeight="1" x14ac:dyDescent="0.35">
      <c r="K12" s="143"/>
    </row>
    <row r="13" spans="1:31" ht="16.149999999999999" customHeight="1" x14ac:dyDescent="0.35">
      <c r="K13" s="143"/>
    </row>
    <row r="14" spans="1:31" ht="16.149999999999999" customHeight="1" x14ac:dyDescent="0.35">
      <c r="K14" s="143"/>
    </row>
    <row r="15" spans="1:31" ht="16.149999999999999" customHeight="1" x14ac:dyDescent="0.35">
      <c r="K15" s="143"/>
    </row>
    <row r="16" spans="1:31" ht="16.149999999999999" customHeight="1" x14ac:dyDescent="0.35">
      <c r="K16" s="143"/>
    </row>
    <row r="17" spans="11:11" ht="16.149999999999999" customHeight="1" x14ac:dyDescent="0.35">
      <c r="K17" s="143"/>
    </row>
    <row r="18" spans="11:11" ht="16.149999999999999" customHeight="1" x14ac:dyDescent="0.35">
      <c r="K18" s="143"/>
    </row>
    <row r="19" spans="11:11" ht="16.149999999999999" customHeight="1" x14ac:dyDescent="0.35">
      <c r="K19" s="143"/>
    </row>
    <row r="20" spans="11:11" ht="16.149999999999999" customHeight="1" x14ac:dyDescent="0.35">
      <c r="K20" s="143"/>
    </row>
    <row r="21" spans="11:11" ht="16.149999999999999" customHeight="1" x14ac:dyDescent="0.35">
      <c r="K21" s="143"/>
    </row>
    <row r="22" spans="11:11" ht="16.149999999999999" customHeight="1" x14ac:dyDescent="0.35">
      <c r="K22" s="143"/>
    </row>
    <row r="23" spans="11:11" ht="16.149999999999999" customHeight="1" x14ac:dyDescent="0.35">
      <c r="K23" s="143"/>
    </row>
    <row r="24" spans="11:11" ht="16.149999999999999" customHeight="1" x14ac:dyDescent="0.35">
      <c r="K24" s="143"/>
    </row>
    <row r="25" spans="11:11" ht="16.149999999999999" customHeight="1" x14ac:dyDescent="0.35">
      <c r="K25" s="143"/>
    </row>
    <row r="26" spans="11:11" ht="16.149999999999999" customHeight="1" x14ac:dyDescent="0.35">
      <c r="K26" s="143"/>
    </row>
    <row r="27" spans="11:11" ht="16.149999999999999" customHeight="1" x14ac:dyDescent="0.35">
      <c r="K27" s="143"/>
    </row>
  </sheetData>
  <sheetProtection sheet="1" selectLockedCells="1"/>
  <mergeCells count="3">
    <mergeCell ref="B9:D9"/>
    <mergeCell ref="B2:C2"/>
    <mergeCell ref="G1:I1"/>
  </mergeCells>
  <dataValidations xWindow="893" yWindow="374" count="5">
    <dataValidation allowBlank="1" showErrorMessage="1" promptTitle="OHJE" prompt="Kirjaa kustannuksen selite." sqref="D5" xr:uid="{00000000-0002-0000-16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9" xr:uid="{00000000-0002-0000-1600-000002000000}">
      <formula1>500</formula1>
    </dataValidation>
    <dataValidation allowBlank="1" showInputMessage="1" showErrorMessage="1" promptTitle="OHJE" prompt="Merkitse suunnitelma-välilehden mukaisin numeroin hankinnan kohde, joihin kustannus liittyy. Esim. 1 (Hankinnan kohde 1)" sqref="D6" xr:uid="{C44509A0-3321-4134-9697-1D89584FC3D7}"/>
    <dataValidation allowBlank="1" showInputMessage="1" showErrorMessage="1" promptTitle="OHJE" prompt="Kuvaa lyhyesti hankittavaa käyttö- ja kiinteää omaisuutta." sqref="C6" xr:uid="{4306FF08-0E28-4C2D-ADDE-C995499221D2}"/>
    <dataValidation allowBlank="1" showInputMessage="1" showErrorMessage="1" promptTitle="OHJE" prompt="Jos tarkka kustannus ei ole tiedossa, budjetoi kustannus parhaan käytettävissä olevan arvion mukaisesti." sqref="E6" xr:uid="{00000000-0002-0000-1600-000001000000}"/>
  </dataValidations>
  <hyperlinks>
    <hyperlink ref="G1:I1" location="'Aloita tästä'!A1" display="PALAA TÄSTÄ KANSISIVULLE" xr:uid="{00000000-0004-0000-16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H25"/>
  <sheetViews>
    <sheetView showGridLines="0" zoomScaleNormal="100" workbookViewId="0">
      <selection activeCell="F2" sqref="F2:H2"/>
    </sheetView>
  </sheetViews>
  <sheetFormatPr defaultColWidth="9.23046875" defaultRowHeight="12.75" customHeight="1" x14ac:dyDescent="0.35"/>
  <cols>
    <col min="1" max="1" width="3.765625" style="15" customWidth="1"/>
    <col min="2" max="2" width="30" style="15" customWidth="1"/>
    <col min="3" max="3" width="30.765625" style="15" customWidth="1"/>
    <col min="4" max="4" width="15.53515625" style="15" customWidth="1"/>
    <col min="5" max="16384" width="9.23046875" style="15"/>
  </cols>
  <sheetData>
    <row r="1" spans="1:8" ht="16.149999999999999" customHeight="1" x14ac:dyDescent="0.35">
      <c r="A1" s="2" t="s">
        <v>203</v>
      </c>
    </row>
    <row r="2" spans="1:8" ht="16.149999999999999" customHeight="1" x14ac:dyDescent="0.35">
      <c r="B2" s="166" t="s">
        <v>204</v>
      </c>
      <c r="C2" s="167"/>
      <c r="D2" s="168"/>
      <c r="F2" s="677" t="s">
        <v>72</v>
      </c>
      <c r="G2" s="678"/>
      <c r="H2" s="679"/>
    </row>
    <row r="3" spans="1:8" ht="16.149999999999999" customHeight="1" x14ac:dyDescent="0.35"/>
    <row r="4" spans="1:8" ht="16.149999999999999" customHeight="1" x14ac:dyDescent="0.35">
      <c r="B4" s="169" t="s">
        <v>62</v>
      </c>
      <c r="C4" s="136" t="s">
        <v>56</v>
      </c>
      <c r="D4" s="355">
        <f>SUM(D5+D9)</f>
        <v>0</v>
      </c>
    </row>
    <row r="5" spans="1:8" ht="16.149999999999999" customHeight="1" x14ac:dyDescent="0.35">
      <c r="B5" s="170"/>
      <c r="C5" s="171" t="s">
        <v>63</v>
      </c>
      <c r="D5" s="355">
        <f>SUM(D6:D8)</f>
        <v>0</v>
      </c>
    </row>
    <row r="6" spans="1:8" ht="16.149999999999999" customHeight="1" x14ac:dyDescent="0.35">
      <c r="B6" s="170"/>
      <c r="C6" s="172" t="s">
        <v>111</v>
      </c>
      <c r="D6" s="355">
        <f>Ostopalvelut!E2</f>
        <v>0</v>
      </c>
    </row>
    <row r="7" spans="1:8" ht="16.149999999999999" customHeight="1" x14ac:dyDescent="0.35">
      <c r="B7" s="170"/>
      <c r="C7" s="172" t="s">
        <v>112</v>
      </c>
      <c r="D7" s="355">
        <f>'Käyttö- ja kiinteä omaisuus'!F2</f>
        <v>0</v>
      </c>
    </row>
    <row r="8" spans="1:8" ht="16.149999999999999" customHeight="1" x14ac:dyDescent="0.35">
      <c r="B8" s="170"/>
      <c r="C8" s="172" t="s">
        <v>113</v>
      </c>
      <c r="D8" s="355">
        <f>'Muut hankekustannukset'!E2</f>
        <v>0</v>
      </c>
    </row>
    <row r="9" spans="1:8" ht="16.149999999999999" customHeight="1" x14ac:dyDescent="0.35">
      <c r="B9" s="173"/>
      <c r="C9" s="171" t="s">
        <v>64</v>
      </c>
      <c r="D9" s="355">
        <f>ROUNDDOWN(D5*0.01,2)</f>
        <v>0</v>
      </c>
    </row>
    <row r="10" spans="1:8" ht="16.149999999999999" customHeight="1" x14ac:dyDescent="0.35"/>
    <row r="11" spans="1:8" ht="16.149999999999999" customHeight="1" x14ac:dyDescent="0.35"/>
    <row r="12" spans="1:8" ht="16.149999999999999" customHeight="1" x14ac:dyDescent="0.35">
      <c r="C12" s="174"/>
    </row>
    <row r="13" spans="1:8" ht="16.149999999999999" customHeight="1" x14ac:dyDescent="0.35">
      <c r="B13" s="175" t="s">
        <v>65</v>
      </c>
      <c r="C13" s="176"/>
    </row>
    <row r="14" spans="1:8" ht="16.149999999999999" customHeight="1" x14ac:dyDescent="0.35">
      <c r="B14" s="172" t="s">
        <v>66</v>
      </c>
      <c r="C14" s="172" t="s">
        <v>55</v>
      </c>
    </row>
    <row r="15" spans="1:8" ht="16.149999999999999" customHeight="1" x14ac:dyDescent="0.35">
      <c r="B15" s="342">
        <v>2021</v>
      </c>
      <c r="C15" s="341">
        <v>0</v>
      </c>
    </row>
    <row r="16" spans="1:8" ht="16.149999999999999" customHeight="1" x14ac:dyDescent="0.35">
      <c r="B16" s="342">
        <v>2022</v>
      </c>
      <c r="C16" s="341">
        <v>0</v>
      </c>
    </row>
    <row r="17" spans="2:4" ht="16.149999999999999" customHeight="1" x14ac:dyDescent="0.35">
      <c r="B17" s="342">
        <v>2023</v>
      </c>
      <c r="C17" s="341">
        <v>0</v>
      </c>
    </row>
    <row r="18" spans="2:4" ht="16.149999999999999" customHeight="1" x14ac:dyDescent="0.35">
      <c r="B18" s="342">
        <v>2024</v>
      </c>
      <c r="C18" s="341">
        <v>0</v>
      </c>
    </row>
    <row r="19" spans="2:4" ht="16.149999999999999" customHeight="1" x14ac:dyDescent="0.35">
      <c r="B19" s="342">
        <v>2025</v>
      </c>
      <c r="C19" s="341">
        <v>0</v>
      </c>
    </row>
    <row r="20" spans="2:4" ht="16.149999999999999" customHeight="1" x14ac:dyDescent="0.35">
      <c r="B20" s="342">
        <v>2026</v>
      </c>
      <c r="C20" s="341">
        <v>0</v>
      </c>
    </row>
    <row r="21" spans="2:4" ht="16.149999999999999" customHeight="1" x14ac:dyDescent="0.35">
      <c r="B21" s="342">
        <v>2027</v>
      </c>
      <c r="C21" s="341">
        <v>0</v>
      </c>
    </row>
    <row r="22" spans="2:4" ht="16.149999999999999" customHeight="1" x14ac:dyDescent="0.35">
      <c r="B22" s="342">
        <v>2028</v>
      </c>
      <c r="C22" s="341">
        <v>0</v>
      </c>
    </row>
    <row r="23" spans="2:4" ht="16.149999999999999" customHeight="1" x14ac:dyDescent="0.35">
      <c r="B23" s="342">
        <v>2029</v>
      </c>
      <c r="C23" s="341">
        <v>0</v>
      </c>
    </row>
    <row r="24" spans="2:4" ht="16.149999999999999" customHeight="1" x14ac:dyDescent="0.35"/>
    <row r="25" spans="2:4" ht="16.149999999999999" customHeight="1" x14ac:dyDescent="0.35">
      <c r="B25" s="177" t="s">
        <v>61</v>
      </c>
      <c r="C25" s="178">
        <f>D4-(C15+C16+C17+C18+C19+C20+C21+C22+C23)</f>
        <v>0</v>
      </c>
      <c r="D25" s="179"/>
    </row>
  </sheetData>
  <sheetProtection sheet="1" selectLockedCells="1"/>
  <mergeCells count="1">
    <mergeCell ref="F2:H2"/>
  </mergeCells>
  <dataValidations xWindow="474" yWindow="434" count="2">
    <dataValidation allowBlank="1" showInputMessage="1" showErrorMessage="1" promptTitle="OHJE" prompt="Hankkeen kustannukset jaotellaan kalenterivuosille. Kalenterivuosille budjetoitujen summien tulee täsmätä hankkeen budjetoituihin kokonaiskustannuksiin._x000a_" sqref="C16:C23" xr:uid="{00000000-0002-0000-1700-000000000000}"/>
    <dataValidation allowBlank="1" showInputMessage="1" showErrorMessage="1" promptTitle="OHJE" prompt="Hankkeen kustannukset jaotellaan kalenterivuosille. Kalenterivuosille budjetoitujen summien tulee täsmätä hankkeen budjetoituihin kokonaiskustannuksiin (tarkistusruudussa tulee olla 0,00)._x000a_" sqref="C15" xr:uid="{00000000-0002-0000-1700-000001000000}"/>
  </dataValidations>
  <hyperlinks>
    <hyperlink ref="F2:H2" location="'Aloita tästä'!A1" display="PALAA TÄSTÄ KANSISIVULLE" xr:uid="{00000000-0004-0000-17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6"/>
  <sheetViews>
    <sheetView zoomScale="84" zoomScaleNormal="84" workbookViewId="0">
      <selection activeCell="U6" sqref="U6"/>
    </sheetView>
  </sheetViews>
  <sheetFormatPr defaultColWidth="8.765625" defaultRowHeight="12.5" x14ac:dyDescent="0.25"/>
  <cols>
    <col min="1" max="1" width="3.765625" style="1" customWidth="1"/>
    <col min="2" max="2" width="3.4609375" style="1" customWidth="1"/>
    <col min="3" max="3" width="8.765625" style="1"/>
    <col min="4" max="4" width="72.765625" style="1" bestFit="1" customWidth="1"/>
    <col min="5" max="5" width="3.4609375" style="1" customWidth="1"/>
    <col min="6" max="6" width="31.53515625" style="1" bestFit="1" customWidth="1"/>
    <col min="7" max="7" width="2.765625" style="1" customWidth="1"/>
    <col min="8" max="8" width="19.53515625" style="1" bestFit="1" customWidth="1"/>
    <col min="9" max="9" width="2.765625" style="1" customWidth="1"/>
    <col min="10" max="10" width="12.23046875" style="1" bestFit="1" customWidth="1"/>
    <col min="11" max="11" width="2.765625" style="1" customWidth="1"/>
    <col min="12" max="12" width="40.765625" style="1" bestFit="1" customWidth="1"/>
    <col min="13" max="13" width="2.765625" style="1" customWidth="1"/>
    <col min="14" max="14" width="29.765625" style="1" bestFit="1" customWidth="1"/>
    <col min="15" max="15" width="2.765625" style="1" customWidth="1"/>
    <col min="16" max="16" width="96.4609375" style="1" customWidth="1"/>
    <col min="17" max="17" width="38.07421875" style="1" customWidth="1"/>
    <col min="18" max="18" width="28.765625" style="1" customWidth="1"/>
    <col min="19" max="16384" width="8.765625" style="1"/>
  </cols>
  <sheetData>
    <row r="1" spans="1:23" ht="13" x14ac:dyDescent="0.3">
      <c r="A1" s="11" t="s">
        <v>212</v>
      </c>
      <c r="N1" s="11" t="s">
        <v>212</v>
      </c>
    </row>
    <row r="2" spans="1:23" x14ac:dyDescent="0.25">
      <c r="A2" s="1" t="s">
        <v>91</v>
      </c>
      <c r="C2" s="1" t="s">
        <v>104</v>
      </c>
      <c r="D2" s="1" t="s">
        <v>105</v>
      </c>
      <c r="F2" s="1" t="s">
        <v>106</v>
      </c>
      <c r="H2" s="1" t="s">
        <v>109</v>
      </c>
      <c r="J2" s="1" t="s">
        <v>110</v>
      </c>
      <c r="L2" s="1" t="s">
        <v>54</v>
      </c>
      <c r="N2" s="1" t="s">
        <v>130</v>
      </c>
      <c r="P2" s="1" t="s">
        <v>118</v>
      </c>
      <c r="Q2" s="1" t="s">
        <v>119</v>
      </c>
      <c r="R2" s="1" t="s">
        <v>158</v>
      </c>
      <c r="S2" s="1" t="s">
        <v>211</v>
      </c>
      <c r="U2" s="511" t="s">
        <v>259</v>
      </c>
      <c r="V2" s="511"/>
      <c r="W2" s="1" t="s">
        <v>268</v>
      </c>
    </row>
    <row r="3" spans="1:23" ht="15.5" x14ac:dyDescent="0.35">
      <c r="F3"/>
    </row>
    <row r="4" spans="1:23" x14ac:dyDescent="0.25">
      <c r="A4" s="1" t="s">
        <v>76</v>
      </c>
      <c r="C4" s="1" t="s">
        <v>2</v>
      </c>
      <c r="D4" s="1" t="s">
        <v>139</v>
      </c>
      <c r="F4" s="1" t="s">
        <v>370</v>
      </c>
      <c r="H4" s="1" t="s">
        <v>310</v>
      </c>
      <c r="J4" s="107">
        <v>0.75</v>
      </c>
      <c r="L4" s="1" t="s">
        <v>303</v>
      </c>
      <c r="N4" s="1" t="s">
        <v>286</v>
      </c>
      <c r="P4" s="6" t="s">
        <v>373</v>
      </c>
      <c r="Q4" s="6" t="s">
        <v>406</v>
      </c>
      <c r="R4" s="1" t="s">
        <v>23</v>
      </c>
      <c r="S4" s="1">
        <v>0</v>
      </c>
      <c r="U4" s="1" t="s">
        <v>223</v>
      </c>
      <c r="V4" s="1" t="s">
        <v>60</v>
      </c>
      <c r="W4" s="6" t="s">
        <v>269</v>
      </c>
    </row>
    <row r="5" spans="1:23" x14ac:dyDescent="0.25">
      <c r="A5" s="1" t="s">
        <v>92</v>
      </c>
      <c r="C5" s="1" t="s">
        <v>3</v>
      </c>
      <c r="D5" s="1" t="s">
        <v>77</v>
      </c>
      <c r="F5" s="1" t="s">
        <v>371</v>
      </c>
      <c r="H5" s="1" t="s">
        <v>311</v>
      </c>
      <c r="J5" s="107">
        <v>0.9</v>
      </c>
      <c r="L5" s="1" t="s">
        <v>304</v>
      </c>
      <c r="N5" s="367" t="s">
        <v>285</v>
      </c>
      <c r="P5" s="6" t="s">
        <v>374</v>
      </c>
      <c r="Q5" s="6" t="s">
        <v>407</v>
      </c>
      <c r="R5" s="1" t="s">
        <v>24</v>
      </c>
      <c r="S5" s="1">
        <v>1</v>
      </c>
      <c r="U5" s="1" t="s">
        <v>224</v>
      </c>
      <c r="V5" s="1" t="s">
        <v>59</v>
      </c>
      <c r="W5" s="6" t="s">
        <v>270</v>
      </c>
    </row>
    <row r="6" spans="1:23" x14ac:dyDescent="0.25">
      <c r="A6" s="1" t="s">
        <v>82</v>
      </c>
      <c r="D6" s="1" t="s">
        <v>78</v>
      </c>
      <c r="F6" s="1" t="s">
        <v>372</v>
      </c>
      <c r="J6" s="107"/>
      <c r="L6" s="1" t="s">
        <v>305</v>
      </c>
      <c r="N6" s="367" t="s">
        <v>287</v>
      </c>
      <c r="P6" s="6" t="s">
        <v>375</v>
      </c>
      <c r="Q6" s="6" t="s">
        <v>408</v>
      </c>
      <c r="R6" s="1" t="s">
        <v>25</v>
      </c>
      <c r="S6" s="1">
        <v>2</v>
      </c>
      <c r="U6" s="1" t="s">
        <v>221</v>
      </c>
      <c r="W6" s="6" t="s">
        <v>417</v>
      </c>
    </row>
    <row r="7" spans="1:23" x14ac:dyDescent="0.25">
      <c r="A7" s="1" t="s">
        <v>75</v>
      </c>
      <c r="D7" s="1" t="s">
        <v>79</v>
      </c>
      <c r="L7" s="1" t="s">
        <v>306</v>
      </c>
      <c r="P7" s="6" t="s">
        <v>376</v>
      </c>
      <c r="Q7" s="6" t="s">
        <v>409</v>
      </c>
      <c r="R7" s="1" t="s">
        <v>26</v>
      </c>
      <c r="S7" s="1">
        <v>3</v>
      </c>
      <c r="W7" s="6" t="s">
        <v>418</v>
      </c>
    </row>
    <row r="8" spans="1:23" x14ac:dyDescent="0.25">
      <c r="A8" s="1" t="s">
        <v>93</v>
      </c>
      <c r="D8" s="1" t="s">
        <v>80</v>
      </c>
      <c r="L8" s="1" t="s">
        <v>307</v>
      </c>
      <c r="P8" s="6" t="s">
        <v>377</v>
      </c>
      <c r="Q8" s="6" t="s">
        <v>410</v>
      </c>
      <c r="R8" s="1" t="s">
        <v>27</v>
      </c>
      <c r="S8" s="1">
        <v>4</v>
      </c>
    </row>
    <row r="9" spans="1:23" x14ac:dyDescent="0.25">
      <c r="D9" s="1" t="s">
        <v>81</v>
      </c>
      <c r="P9" s="6" t="s">
        <v>378</v>
      </c>
      <c r="Q9" s="6" t="s">
        <v>411</v>
      </c>
      <c r="R9" s="1" t="s">
        <v>28</v>
      </c>
      <c r="S9" s="1">
        <v>5</v>
      </c>
    </row>
    <row r="10" spans="1:23" x14ac:dyDescent="0.25">
      <c r="P10" s="6" t="s">
        <v>379</v>
      </c>
      <c r="Q10" s="6" t="s">
        <v>412</v>
      </c>
      <c r="R10" s="1" t="s">
        <v>29</v>
      </c>
    </row>
    <row r="11" spans="1:23" x14ac:dyDescent="0.25">
      <c r="P11" s="6" t="s">
        <v>380</v>
      </c>
      <c r="Q11" s="6" t="s">
        <v>413</v>
      </c>
      <c r="R11" s="1" t="s">
        <v>30</v>
      </c>
    </row>
    <row r="12" spans="1:23" x14ac:dyDescent="0.25">
      <c r="P12" s="6" t="s">
        <v>381</v>
      </c>
      <c r="Q12" s="6" t="s">
        <v>414</v>
      </c>
      <c r="R12" s="1" t="s">
        <v>185</v>
      </c>
    </row>
    <row r="13" spans="1:23" x14ac:dyDescent="0.25">
      <c r="P13" s="6" t="s">
        <v>382</v>
      </c>
      <c r="Q13" s="6" t="s">
        <v>415</v>
      </c>
    </row>
    <row r="14" spans="1:23" x14ac:dyDescent="0.25">
      <c r="P14" s="6" t="s">
        <v>383</v>
      </c>
      <c r="Q14" s="6" t="s">
        <v>416</v>
      </c>
    </row>
    <row r="15" spans="1:23" x14ac:dyDescent="0.25">
      <c r="P15" s="6" t="s">
        <v>384</v>
      </c>
      <c r="Q15" s="6"/>
    </row>
    <row r="16" spans="1:23" x14ac:dyDescent="0.25">
      <c r="P16" s="6" t="s">
        <v>385</v>
      </c>
      <c r="Q16" s="6"/>
    </row>
    <row r="17" spans="16:16" x14ac:dyDescent="0.25">
      <c r="P17" s="6" t="s">
        <v>386</v>
      </c>
    </row>
    <row r="18" spans="16:16" x14ac:dyDescent="0.25">
      <c r="P18" s="6" t="s">
        <v>387</v>
      </c>
    </row>
    <row r="19" spans="16:16" x14ac:dyDescent="0.25">
      <c r="P19" s="6" t="s">
        <v>388</v>
      </c>
    </row>
    <row r="20" spans="16:16" x14ac:dyDescent="0.25">
      <c r="P20" s="6" t="s">
        <v>389</v>
      </c>
    </row>
    <row r="21" spans="16:16" x14ac:dyDescent="0.25">
      <c r="P21" s="6" t="s">
        <v>390</v>
      </c>
    </row>
    <row r="22" spans="16:16" x14ac:dyDescent="0.25">
      <c r="P22" s="6" t="s">
        <v>391</v>
      </c>
    </row>
    <row r="23" spans="16:16" x14ac:dyDescent="0.25">
      <c r="P23" s="6" t="s">
        <v>392</v>
      </c>
    </row>
    <row r="24" spans="16:16" x14ac:dyDescent="0.25">
      <c r="P24" s="6" t="s">
        <v>393</v>
      </c>
    </row>
    <row r="25" spans="16:16" x14ac:dyDescent="0.25">
      <c r="P25" s="6" t="s">
        <v>394</v>
      </c>
    </row>
    <row r="26" spans="16:16" x14ac:dyDescent="0.25">
      <c r="P26" s="6" t="s">
        <v>395</v>
      </c>
    </row>
    <row r="27" spans="16:16" x14ac:dyDescent="0.25">
      <c r="P27" s="6" t="s">
        <v>396</v>
      </c>
    </row>
    <row r="28" spans="16:16" x14ac:dyDescent="0.25">
      <c r="P28" s="6" t="s">
        <v>397</v>
      </c>
    </row>
    <row r="29" spans="16:16" x14ac:dyDescent="0.25">
      <c r="P29" s="6" t="s">
        <v>398</v>
      </c>
    </row>
    <row r="30" spans="16:16" x14ac:dyDescent="0.25">
      <c r="P30" s="6" t="s">
        <v>399</v>
      </c>
    </row>
    <row r="31" spans="16:16" x14ac:dyDescent="0.25">
      <c r="P31" s="6" t="s">
        <v>400</v>
      </c>
    </row>
    <row r="32" spans="16:16" x14ac:dyDescent="0.25">
      <c r="P32" s="6" t="s">
        <v>401</v>
      </c>
    </row>
    <row r="33" spans="16:16" x14ac:dyDescent="0.25">
      <c r="P33" s="6" t="s">
        <v>402</v>
      </c>
    </row>
    <row r="34" spans="16:16" x14ac:dyDescent="0.25">
      <c r="P34" s="1" t="s">
        <v>403</v>
      </c>
    </row>
    <row r="35" spans="16:16" x14ac:dyDescent="0.25">
      <c r="P35" s="1" t="s">
        <v>404</v>
      </c>
    </row>
    <row r="36" spans="16:16" x14ac:dyDescent="0.25">
      <c r="P36" s="1" t="s">
        <v>405</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G8" sqref="G8:I8"/>
    </sheetView>
  </sheetViews>
  <sheetFormatPr defaultColWidth="8.765625" defaultRowHeight="15.5" x14ac:dyDescent="0.35"/>
  <cols>
    <col min="1" max="1" width="3.765625" style="152" customWidth="1"/>
    <col min="2" max="4" width="8.765625" style="152" hidden="1" customWidth="1"/>
    <col min="5" max="5" width="8.07421875" style="152" hidden="1" customWidth="1"/>
    <col min="6" max="6" width="8.765625" style="152" hidden="1" customWidth="1"/>
    <col min="7" max="7" width="26.765625" style="152" customWidth="1"/>
    <col min="8" max="8" width="33.765625" style="152" customWidth="1"/>
    <col min="9" max="9" width="22.07421875" style="152" customWidth="1"/>
    <col min="10" max="10" width="14.4609375" style="152" customWidth="1"/>
    <col min="11" max="11" width="4.4609375" style="152" customWidth="1"/>
    <col min="12" max="12" width="11.765625" style="152" customWidth="1"/>
    <col min="13" max="13" width="13" style="152" customWidth="1"/>
    <col min="14" max="16384" width="8.765625" style="152"/>
  </cols>
  <sheetData>
    <row r="1" spans="1:22" ht="16.149999999999999" customHeight="1" x14ac:dyDescent="0.35">
      <c r="A1" s="7" t="s">
        <v>248</v>
      </c>
    </row>
    <row r="2" spans="1:22" ht="16.149999999999999" customHeight="1" x14ac:dyDescent="0.35">
      <c r="A2" s="7"/>
      <c r="J2" s="677" t="s">
        <v>72</v>
      </c>
      <c r="K2" s="678"/>
      <c r="L2" s="678"/>
      <c r="M2" s="679"/>
    </row>
    <row r="3" spans="1:22" ht="16.149999999999999" customHeight="1" x14ac:dyDescent="0.35">
      <c r="A3" s="7"/>
    </row>
    <row r="4" spans="1:22" ht="16.149999999999999" customHeight="1" x14ac:dyDescent="0.35">
      <c r="G4" s="180" t="s">
        <v>230</v>
      </c>
      <c r="H4" s="181">
        <f>'Hankkeen kustannukset'!D4</f>
        <v>0</v>
      </c>
      <c r="I4" s="182"/>
      <c r="J4" s="153"/>
      <c r="L4" s="557" t="s">
        <v>504</v>
      </c>
      <c r="M4" s="557"/>
      <c r="N4" s="557"/>
      <c r="O4" s="557"/>
      <c r="P4" s="372"/>
      <c r="Q4" s="372"/>
      <c r="R4" s="372"/>
      <c r="S4" s="372"/>
      <c r="T4" s="372"/>
      <c r="U4" s="372"/>
      <c r="V4" s="372"/>
    </row>
    <row r="5" spans="1:22" ht="16.149999999999999" customHeight="1" x14ac:dyDescent="0.35">
      <c r="G5" s="133"/>
      <c r="H5" s="135"/>
      <c r="I5" s="135"/>
      <c r="J5" s="137"/>
      <c r="L5" s="557"/>
      <c r="M5" s="557"/>
      <c r="N5" s="557"/>
      <c r="O5" s="557"/>
      <c r="P5" s="372"/>
      <c r="Q5" s="372"/>
      <c r="R5" s="372"/>
      <c r="S5" s="372"/>
      <c r="T5" s="372"/>
      <c r="U5" s="372"/>
      <c r="V5" s="372"/>
    </row>
    <row r="6" spans="1:22" ht="16.149999999999999" customHeight="1" x14ac:dyDescent="0.35">
      <c r="G6" s="133" t="s">
        <v>222</v>
      </c>
      <c r="H6" s="135"/>
      <c r="I6" s="135"/>
      <c r="J6" s="137"/>
      <c r="L6" s="557"/>
      <c r="M6" s="557"/>
      <c r="N6" s="557"/>
      <c r="O6" s="557"/>
      <c r="P6" s="372"/>
      <c r="Q6" s="372"/>
      <c r="R6" s="372"/>
      <c r="S6" s="372"/>
      <c r="T6" s="372"/>
      <c r="U6" s="372"/>
      <c r="V6" s="372"/>
    </row>
    <row r="7" spans="1:22" ht="16.149999999999999" customHeight="1" x14ac:dyDescent="0.35">
      <c r="G7" s="133" t="s">
        <v>57</v>
      </c>
      <c r="H7" s="317" t="str">
        <f>"500 merkkiä ("&amp;TEXT(LEN(G8),"0")&amp;" käytetty)"</f>
        <v>500 merkkiä (0 käytetty)</v>
      </c>
      <c r="I7" s="135"/>
      <c r="J7" s="137"/>
      <c r="L7" s="557"/>
      <c r="M7" s="557"/>
      <c r="N7" s="557"/>
      <c r="O7" s="557"/>
      <c r="P7" s="372"/>
      <c r="Q7" s="372"/>
      <c r="R7" s="372"/>
      <c r="S7" s="372"/>
      <c r="T7" s="372"/>
      <c r="U7" s="372"/>
      <c r="V7" s="372"/>
    </row>
    <row r="8" spans="1:22" ht="144" customHeight="1" x14ac:dyDescent="0.35">
      <c r="G8" s="527"/>
      <c r="H8" s="528"/>
      <c r="I8" s="529"/>
      <c r="J8" s="137"/>
      <c r="L8" s="557"/>
      <c r="M8" s="557"/>
      <c r="N8" s="557"/>
      <c r="O8" s="557"/>
      <c r="P8" s="372"/>
      <c r="Q8" s="372"/>
      <c r="R8" s="372"/>
      <c r="S8" s="372"/>
      <c r="T8" s="372"/>
      <c r="U8" s="372"/>
      <c r="V8" s="372"/>
    </row>
    <row r="9" spans="1:22" ht="19.5" customHeight="1" x14ac:dyDescent="0.35">
      <c r="G9" s="345" t="s">
        <v>131</v>
      </c>
      <c r="H9" s="318"/>
      <c r="I9" s="346"/>
      <c r="J9" s="137"/>
    </row>
    <row r="10" spans="1:22" ht="16.149999999999999" customHeight="1" x14ac:dyDescent="0.35">
      <c r="G10" s="183"/>
      <c r="H10" s="184"/>
      <c r="I10" s="135"/>
      <c r="J10" s="137"/>
    </row>
    <row r="11" spans="1:22" ht="16.149999999999999" customHeight="1" x14ac:dyDescent="0.35">
      <c r="G11" s="133" t="s">
        <v>135</v>
      </c>
      <c r="H11" s="135"/>
      <c r="I11" s="185">
        <f>H4-H9</f>
        <v>0</v>
      </c>
      <c r="J11" s="137"/>
    </row>
    <row r="12" spans="1:22" ht="16.149999999999999" customHeight="1" x14ac:dyDescent="0.35">
      <c r="G12" s="133"/>
      <c r="H12" s="135"/>
      <c r="I12" s="185"/>
      <c r="J12" s="137"/>
    </row>
    <row r="13" spans="1:22" ht="16.149999999999999" customHeight="1" x14ac:dyDescent="0.35">
      <c r="G13" s="186" t="s">
        <v>505</v>
      </c>
      <c r="H13" s="135"/>
      <c r="I13" s="185"/>
      <c r="J13" s="137"/>
    </row>
    <row r="14" spans="1:22" ht="16.149999999999999" customHeight="1" x14ac:dyDescent="0.35">
      <c r="G14" s="133"/>
      <c r="H14" s="135"/>
      <c r="I14" s="135"/>
      <c r="J14" s="137"/>
    </row>
    <row r="15" spans="1:22" ht="16.149999999999999" customHeight="1" x14ac:dyDescent="0.35">
      <c r="G15" s="133" t="s">
        <v>53</v>
      </c>
      <c r="H15" s="187"/>
      <c r="I15" s="188"/>
      <c r="J15" s="137"/>
      <c r="L15" s="557" t="s">
        <v>499</v>
      </c>
      <c r="M15" s="557"/>
      <c r="N15" s="557"/>
      <c r="O15" s="557"/>
    </row>
    <row r="16" spans="1:22" ht="16.149999999999999" customHeight="1" x14ac:dyDescent="0.35">
      <c r="G16" s="133" t="s">
        <v>220</v>
      </c>
      <c r="H16" s="187"/>
      <c r="I16" s="189">
        <f>ROUNDDOWN(I15*I11,2)</f>
        <v>0</v>
      </c>
      <c r="J16" s="137"/>
      <c r="L16" s="557"/>
      <c r="M16" s="557"/>
      <c r="N16" s="557"/>
      <c r="O16" s="557"/>
    </row>
    <row r="17" spans="2:17" ht="16.149999999999999" customHeight="1" x14ac:dyDescent="0.35">
      <c r="G17" s="133"/>
      <c r="H17" s="187"/>
      <c r="I17" s="135"/>
      <c r="J17" s="190"/>
    </row>
    <row r="18" spans="2:17" ht="16.149999999999999" customHeight="1" x14ac:dyDescent="0.35">
      <c r="G18" s="186" t="s">
        <v>229</v>
      </c>
      <c r="H18" s="187"/>
      <c r="I18" s="135"/>
      <c r="J18" s="190"/>
    </row>
    <row r="19" spans="2:17" ht="16.149999999999999" customHeight="1" x14ac:dyDescent="0.35">
      <c r="G19" s="133"/>
      <c r="H19" s="187"/>
      <c r="I19" s="135"/>
      <c r="J19" s="190"/>
      <c r="M19" s="372"/>
      <c r="N19" s="372"/>
      <c r="O19" s="372"/>
      <c r="P19" s="372"/>
      <c r="Q19" s="372"/>
    </row>
    <row r="20" spans="2:17" ht="16.149999999999999" customHeight="1" x14ac:dyDescent="0.35">
      <c r="B20" s="152" t="s">
        <v>60</v>
      </c>
      <c r="C20" s="152" t="s">
        <v>59</v>
      </c>
      <c r="D20" s="152" t="s">
        <v>114</v>
      </c>
      <c r="E20" s="152" t="s">
        <v>1</v>
      </c>
      <c r="F20" s="152" t="s">
        <v>216</v>
      </c>
      <c r="G20" s="133" t="s">
        <v>228</v>
      </c>
      <c r="H20" s="135" t="s">
        <v>213</v>
      </c>
      <c r="I20" s="135" t="s">
        <v>214</v>
      </c>
      <c r="J20" s="137" t="s">
        <v>215</v>
      </c>
      <c r="M20" s="372"/>
      <c r="N20" s="372"/>
      <c r="O20" s="372"/>
      <c r="P20" s="372"/>
      <c r="Q20" s="372"/>
    </row>
    <row r="21" spans="2:17" ht="16.149999999999999" customHeight="1" x14ac:dyDescent="0.35">
      <c r="B21" s="191">
        <f>IF(I21="Julkinen",J21,0)</f>
        <v>0</v>
      </c>
      <c r="C21" s="191">
        <f>IF(I21="Yksityinen",J21,0)</f>
        <v>0</v>
      </c>
      <c r="D21" s="191">
        <f>IF(G21="Muu rahoittaja",J21,0)</f>
        <v>0</v>
      </c>
      <c r="E21" s="191">
        <f>IF(G21="Hakijan omarahoitus",J21,0)</f>
        <v>0</v>
      </c>
      <c r="F21" s="191">
        <f>IF(G21="Siirron saajan omarahoitus",J21,0)</f>
        <v>0</v>
      </c>
      <c r="G21" s="192"/>
      <c r="H21" s="192"/>
      <c r="I21" s="192"/>
      <c r="J21" s="353"/>
      <c r="L21" s="557" t="s">
        <v>312</v>
      </c>
      <c r="M21" s="557"/>
      <c r="N21" s="557"/>
      <c r="O21" s="557"/>
      <c r="P21" s="372"/>
      <c r="Q21" s="372"/>
    </row>
    <row r="22" spans="2:17" ht="16.149999999999999" customHeight="1" x14ac:dyDescent="0.35">
      <c r="B22" s="191">
        <f t="shared" ref="B22:B26" si="0">IF(I22="Julkinen",J22,0)</f>
        <v>0</v>
      </c>
      <c r="C22" s="191">
        <f t="shared" ref="C22:C26" si="1">IF(I22="Yksityinen",J22,0)</f>
        <v>0</v>
      </c>
      <c r="D22" s="191">
        <f t="shared" ref="D22:D26" si="2">IF(G22="Muu rahoittaja",J22,0)</f>
        <v>0</v>
      </c>
      <c r="E22" s="191">
        <f t="shared" ref="E22:E26" si="3">IF(G22="Hakijan omarahoitus",J22,0)</f>
        <v>0</v>
      </c>
      <c r="F22" s="191">
        <f t="shared" ref="F22:F26" si="4">IF(G22="Siirron saajan omarahoitus",J22,0)</f>
        <v>0</v>
      </c>
      <c r="G22" s="192"/>
      <c r="H22" s="192"/>
      <c r="I22" s="192"/>
      <c r="J22" s="353"/>
      <c r="L22" s="557"/>
      <c r="M22" s="557"/>
      <c r="N22" s="557"/>
      <c r="O22" s="557"/>
      <c r="P22" s="372"/>
      <c r="Q22" s="372"/>
    </row>
    <row r="23" spans="2:17" ht="16.149999999999999" customHeight="1" x14ac:dyDescent="0.35">
      <c r="B23" s="191">
        <f t="shared" si="0"/>
        <v>0</v>
      </c>
      <c r="C23" s="191">
        <f t="shared" si="1"/>
        <v>0</v>
      </c>
      <c r="D23" s="191">
        <f t="shared" si="2"/>
        <v>0</v>
      </c>
      <c r="E23" s="191">
        <f t="shared" si="3"/>
        <v>0</v>
      </c>
      <c r="F23" s="191">
        <f t="shared" si="4"/>
        <v>0</v>
      </c>
      <c r="G23" s="192"/>
      <c r="H23" s="192"/>
      <c r="I23" s="192"/>
      <c r="J23" s="353"/>
      <c r="L23" s="557"/>
      <c r="M23" s="557"/>
      <c r="N23" s="557"/>
      <c r="O23" s="557"/>
      <c r="P23" s="372"/>
      <c r="Q23" s="372"/>
    </row>
    <row r="24" spans="2:17" ht="16.149999999999999" customHeight="1" x14ac:dyDescent="0.35">
      <c r="B24" s="191">
        <f t="shared" si="0"/>
        <v>0</v>
      </c>
      <c r="C24" s="191">
        <f t="shared" si="1"/>
        <v>0</v>
      </c>
      <c r="D24" s="191">
        <f t="shared" si="2"/>
        <v>0</v>
      </c>
      <c r="E24" s="191">
        <f t="shared" si="3"/>
        <v>0</v>
      </c>
      <c r="F24" s="191">
        <f t="shared" si="4"/>
        <v>0</v>
      </c>
      <c r="G24" s="192"/>
      <c r="H24" s="192"/>
      <c r="I24" s="192"/>
      <c r="J24" s="353"/>
      <c r="L24" s="557"/>
      <c r="M24" s="557"/>
      <c r="N24" s="557"/>
      <c r="O24" s="557"/>
      <c r="P24" s="372"/>
      <c r="Q24" s="372"/>
    </row>
    <row r="25" spans="2:17" ht="16.149999999999999" customHeight="1" x14ac:dyDescent="0.35">
      <c r="B25" s="191">
        <f t="shared" si="0"/>
        <v>0</v>
      </c>
      <c r="C25" s="191">
        <f t="shared" si="1"/>
        <v>0</v>
      </c>
      <c r="D25" s="191">
        <f t="shared" si="2"/>
        <v>0</v>
      </c>
      <c r="E25" s="191">
        <f t="shared" si="3"/>
        <v>0</v>
      </c>
      <c r="F25" s="191">
        <f t="shared" si="4"/>
        <v>0</v>
      </c>
      <c r="G25" s="192"/>
      <c r="H25" s="192"/>
      <c r="I25" s="192"/>
      <c r="J25" s="353"/>
      <c r="L25" s="557"/>
      <c r="M25" s="557"/>
      <c r="N25" s="557"/>
      <c r="O25" s="557"/>
      <c r="P25" s="372"/>
      <c r="Q25" s="372"/>
    </row>
    <row r="26" spans="2:17" ht="16.149999999999999" customHeight="1" x14ac:dyDescent="0.35">
      <c r="B26" s="191">
        <f t="shared" si="0"/>
        <v>0</v>
      </c>
      <c r="C26" s="191">
        <f t="shared" si="1"/>
        <v>0</v>
      </c>
      <c r="D26" s="191">
        <f t="shared" si="2"/>
        <v>0</v>
      </c>
      <c r="E26" s="191">
        <f t="shared" si="3"/>
        <v>0</v>
      </c>
      <c r="F26" s="191">
        <f t="shared" si="4"/>
        <v>0</v>
      </c>
      <c r="G26" s="192"/>
      <c r="H26" s="192"/>
      <c r="I26" s="192"/>
      <c r="J26" s="353"/>
      <c r="L26" s="557"/>
      <c r="M26" s="557"/>
      <c r="N26" s="557"/>
      <c r="O26" s="557"/>
      <c r="P26" s="372"/>
      <c r="Q26" s="372"/>
    </row>
    <row r="27" spans="2:17" ht="16.149999999999999" customHeight="1" x14ac:dyDescent="0.35">
      <c r="B27" s="191">
        <f t="shared" ref="B27:B31" si="5">IF(I27="Julkinen",J27,0)</f>
        <v>0</v>
      </c>
      <c r="C27" s="191">
        <f t="shared" ref="C27:C31" si="6">IF(I27="Yksityinen",J27,0)</f>
        <v>0</v>
      </c>
      <c r="D27" s="191">
        <f t="shared" ref="D27:D31" si="7">IF(G27="Muu rahoittaja",J27,0)</f>
        <v>0</v>
      </c>
      <c r="E27" s="191">
        <f t="shared" ref="E27:E31" si="8">IF(G27="Hakijan omarahoitus",J27,0)</f>
        <v>0</v>
      </c>
      <c r="F27" s="191">
        <f t="shared" ref="F27:F31" si="9">IF(G27="Siirron saajan omarahoitus",J27,0)</f>
        <v>0</v>
      </c>
      <c r="G27" s="192"/>
      <c r="H27" s="192"/>
      <c r="I27" s="192"/>
      <c r="J27" s="353"/>
      <c r="L27" s="557"/>
      <c r="M27" s="557"/>
      <c r="N27" s="557"/>
      <c r="O27" s="557"/>
      <c r="P27" s="372"/>
      <c r="Q27" s="372"/>
    </row>
    <row r="28" spans="2:17" ht="16.149999999999999" customHeight="1" x14ac:dyDescent="0.35">
      <c r="B28" s="191">
        <f t="shared" si="5"/>
        <v>0</v>
      </c>
      <c r="C28" s="191">
        <f t="shared" si="6"/>
        <v>0</v>
      </c>
      <c r="D28" s="191">
        <f t="shared" si="7"/>
        <v>0</v>
      </c>
      <c r="E28" s="191">
        <f t="shared" si="8"/>
        <v>0</v>
      </c>
      <c r="F28" s="191">
        <f t="shared" si="9"/>
        <v>0</v>
      </c>
      <c r="G28" s="192"/>
      <c r="H28" s="192"/>
      <c r="I28" s="192"/>
      <c r="J28" s="353"/>
      <c r="L28" s="557"/>
      <c r="M28" s="557"/>
      <c r="N28" s="557"/>
      <c r="O28" s="557"/>
      <c r="P28" s="371"/>
      <c r="Q28" s="371"/>
    </row>
    <row r="29" spans="2:17" ht="16.149999999999999" customHeight="1" x14ac:dyDescent="0.35">
      <c r="B29" s="191">
        <f t="shared" si="5"/>
        <v>0</v>
      </c>
      <c r="C29" s="191">
        <f t="shared" si="6"/>
        <v>0</v>
      </c>
      <c r="D29" s="191">
        <f t="shared" si="7"/>
        <v>0</v>
      </c>
      <c r="E29" s="191">
        <f t="shared" si="8"/>
        <v>0</v>
      </c>
      <c r="F29" s="191">
        <f t="shared" si="9"/>
        <v>0</v>
      </c>
      <c r="G29" s="192"/>
      <c r="H29" s="192"/>
      <c r="I29" s="192"/>
      <c r="J29" s="353"/>
      <c r="L29" s="557"/>
      <c r="M29" s="557"/>
      <c r="N29" s="557"/>
      <c r="O29" s="557"/>
      <c r="P29" s="371"/>
      <c r="Q29" s="371"/>
    </row>
    <row r="30" spans="2:17" ht="16.149999999999999" customHeight="1" x14ac:dyDescent="0.35">
      <c r="B30" s="191">
        <f t="shared" si="5"/>
        <v>0</v>
      </c>
      <c r="C30" s="191">
        <f t="shared" si="6"/>
        <v>0</v>
      </c>
      <c r="D30" s="191">
        <f t="shared" si="7"/>
        <v>0</v>
      </c>
      <c r="E30" s="191">
        <f t="shared" si="8"/>
        <v>0</v>
      </c>
      <c r="F30" s="191">
        <f t="shared" si="9"/>
        <v>0</v>
      </c>
      <c r="G30" s="192"/>
      <c r="H30" s="192"/>
      <c r="I30" s="192"/>
      <c r="J30" s="353"/>
      <c r="L30" s="557"/>
      <c r="M30" s="557"/>
      <c r="N30" s="557"/>
      <c r="O30" s="557"/>
      <c r="P30" s="371"/>
      <c r="Q30" s="371"/>
    </row>
    <row r="31" spans="2:17" ht="16.149999999999999" customHeight="1" x14ac:dyDescent="0.35">
      <c r="B31" s="191">
        <f t="shared" si="5"/>
        <v>0</v>
      </c>
      <c r="C31" s="191">
        <f t="shared" si="6"/>
        <v>0</v>
      </c>
      <c r="D31" s="191">
        <f t="shared" si="7"/>
        <v>0</v>
      </c>
      <c r="E31" s="191">
        <f t="shared" si="8"/>
        <v>0</v>
      </c>
      <c r="F31" s="191">
        <f t="shared" si="9"/>
        <v>0</v>
      </c>
      <c r="G31" s="192"/>
      <c r="H31" s="192"/>
      <c r="I31" s="192"/>
      <c r="J31" s="353"/>
      <c r="L31" s="557"/>
      <c r="M31" s="557"/>
      <c r="N31" s="557"/>
      <c r="O31" s="557"/>
      <c r="P31" s="371"/>
      <c r="Q31" s="371"/>
    </row>
    <row r="32" spans="2:17" ht="16.149999999999999" customHeight="1" x14ac:dyDescent="0.35">
      <c r="B32" s="154"/>
      <c r="C32" s="154"/>
      <c r="D32" s="154"/>
      <c r="E32" s="154"/>
      <c r="F32" s="154"/>
      <c r="G32" s="194"/>
      <c r="H32" s="135"/>
      <c r="I32" s="135"/>
      <c r="J32" s="195">
        <f>SUM(J21:J31)</f>
        <v>0</v>
      </c>
      <c r="M32" s="371"/>
      <c r="N32" s="371"/>
      <c r="O32" s="371"/>
      <c r="P32" s="371"/>
      <c r="Q32" s="371"/>
    </row>
    <row r="33" spans="1:17" ht="16.149999999999999" customHeight="1" x14ac:dyDescent="0.35">
      <c r="B33" s="193">
        <f>SUM(B21:B31)</f>
        <v>0</v>
      </c>
      <c r="C33" s="193">
        <f>SUM(C21:C31)</f>
        <v>0</v>
      </c>
      <c r="D33" s="193">
        <f>SUM(D21:D31)</f>
        <v>0</v>
      </c>
      <c r="E33" s="193">
        <f>SUM(E21:E31)</f>
        <v>0</v>
      </c>
      <c r="F33" s="193">
        <f>SUM(F21:F31)</f>
        <v>0</v>
      </c>
      <c r="G33" s="133"/>
      <c r="H33" s="135"/>
      <c r="I33" s="135"/>
      <c r="J33" s="137"/>
      <c r="M33" s="371"/>
      <c r="N33" s="371"/>
      <c r="O33" s="371"/>
      <c r="P33" s="371"/>
      <c r="Q33" s="371"/>
    </row>
    <row r="34" spans="1:17" ht="16.149999999999999" customHeight="1" x14ac:dyDescent="0.35">
      <c r="A34" s="193"/>
      <c r="B34" s="193"/>
      <c r="C34" s="193"/>
      <c r="D34" s="193"/>
      <c r="E34" s="193"/>
      <c r="G34" s="196" t="s">
        <v>227</v>
      </c>
      <c r="H34" s="197"/>
      <c r="I34" s="135"/>
      <c r="J34" s="137"/>
      <c r="M34" s="371"/>
      <c r="N34" s="371"/>
      <c r="O34" s="371"/>
      <c r="P34" s="371"/>
      <c r="Q34" s="371"/>
    </row>
    <row r="35" spans="1:17" ht="16.149999999999999" customHeight="1" x14ac:dyDescent="0.35">
      <c r="G35" s="198" t="s">
        <v>217</v>
      </c>
      <c r="H35" s="199">
        <f>B33</f>
        <v>0</v>
      </c>
      <c r="I35" s="135"/>
      <c r="J35" s="137"/>
      <c r="M35" s="371"/>
      <c r="N35" s="371"/>
      <c r="O35" s="371"/>
      <c r="P35" s="371"/>
      <c r="Q35" s="371"/>
    </row>
    <row r="36" spans="1:17" ht="16.149999999999999" customHeight="1" x14ac:dyDescent="0.35">
      <c r="G36" s="198" t="s">
        <v>218</v>
      </c>
      <c r="H36" s="199">
        <f>C33</f>
        <v>0</v>
      </c>
      <c r="I36" s="135"/>
      <c r="J36" s="137"/>
      <c r="M36" s="371"/>
      <c r="N36" s="371"/>
      <c r="O36" s="371"/>
      <c r="P36" s="371"/>
      <c r="Q36" s="371"/>
    </row>
    <row r="37" spans="1:17" ht="16.149999999999999" customHeight="1" x14ac:dyDescent="0.35">
      <c r="G37" s="198" t="s">
        <v>114</v>
      </c>
      <c r="H37" s="199">
        <f>D33</f>
        <v>0</v>
      </c>
      <c r="I37" s="135"/>
      <c r="J37" s="137"/>
      <c r="M37" s="371"/>
      <c r="N37" s="371"/>
      <c r="O37" s="371"/>
      <c r="P37" s="371"/>
      <c r="Q37" s="371"/>
    </row>
    <row r="38" spans="1:17" ht="16.149999999999999" customHeight="1" x14ac:dyDescent="0.35">
      <c r="G38" s="200" t="s">
        <v>219</v>
      </c>
      <c r="H38" s="201">
        <f>E33+F33</f>
        <v>0</v>
      </c>
      <c r="I38" s="135"/>
      <c r="J38" s="137"/>
      <c r="M38" s="371"/>
      <c r="N38" s="371"/>
      <c r="O38" s="371"/>
      <c r="P38" s="371"/>
      <c r="Q38" s="371"/>
    </row>
    <row r="39" spans="1:17" ht="16.149999999999999" customHeight="1" x14ac:dyDescent="0.35">
      <c r="G39" s="133"/>
      <c r="H39" s="135"/>
      <c r="I39" s="135"/>
      <c r="J39" s="137"/>
      <c r="M39" s="371"/>
      <c r="N39" s="371"/>
      <c r="O39" s="371"/>
      <c r="P39" s="371"/>
      <c r="Q39" s="371"/>
    </row>
    <row r="40" spans="1:17" ht="16.149999999999999" customHeight="1" x14ac:dyDescent="0.35">
      <c r="G40" s="133" t="s">
        <v>132</v>
      </c>
      <c r="H40" s="135"/>
      <c r="I40" s="135"/>
      <c r="J40" s="190">
        <f>SUM(J32,I16)</f>
        <v>0</v>
      </c>
      <c r="L40" s="557" t="s">
        <v>500</v>
      </c>
      <c r="M40" s="557"/>
      <c r="N40" s="557"/>
      <c r="O40" s="557"/>
      <c r="P40" s="371"/>
      <c r="Q40" s="371"/>
    </row>
    <row r="41" spans="1:17" ht="16.149999999999999" customHeight="1" x14ac:dyDescent="0.35">
      <c r="G41" s="133" t="s">
        <v>508</v>
      </c>
      <c r="H41" s="135"/>
      <c r="I41" s="135"/>
      <c r="J41" s="195">
        <f>ROUNDDOWN(I11-J40,2)</f>
        <v>0</v>
      </c>
      <c r="L41" s="557"/>
      <c r="M41" s="557"/>
      <c r="N41" s="557"/>
      <c r="O41" s="557"/>
      <c r="P41" s="371"/>
      <c r="Q41" s="371"/>
    </row>
    <row r="42" spans="1:17" ht="16.149999999999999" customHeight="1" x14ac:dyDescent="0.35">
      <c r="G42" s="202"/>
      <c r="H42" s="203"/>
      <c r="I42" s="203"/>
      <c r="J42" s="204"/>
      <c r="L42" s="557"/>
      <c r="M42" s="557"/>
      <c r="N42" s="557"/>
      <c r="O42" s="557"/>
      <c r="P42" s="371"/>
      <c r="Q42" s="371"/>
    </row>
    <row r="43" spans="1:17" ht="16.149999999999999" customHeight="1" x14ac:dyDescent="0.35">
      <c r="L43" s="557"/>
      <c r="M43" s="557"/>
      <c r="N43" s="557"/>
      <c r="O43" s="557"/>
    </row>
    <row r="44" spans="1:17" x14ac:dyDescent="0.35">
      <c r="G44" s="211" t="s">
        <v>50</v>
      </c>
      <c r="H44" s="212" t="str">
        <f>"500 merkkiä ("&amp;TEXT(LEN(G45),"0")&amp;" käytetty)"</f>
        <v>500 merkkiä (0 käytetty)</v>
      </c>
      <c r="I44" s="212"/>
      <c r="J44" s="213"/>
      <c r="L44" s="557"/>
      <c r="M44" s="557"/>
      <c r="N44" s="557"/>
      <c r="O44" s="557"/>
    </row>
    <row r="45" spans="1:17" ht="95.25" customHeight="1" x14ac:dyDescent="0.35">
      <c r="G45" s="527"/>
      <c r="H45" s="528"/>
      <c r="I45" s="528"/>
      <c r="J45" s="529"/>
    </row>
  </sheetData>
  <sheetProtection sheet="1" selectLockedCells="1"/>
  <mergeCells count="7">
    <mergeCell ref="G45:J45"/>
    <mergeCell ref="G8:I8"/>
    <mergeCell ref="J2:M2"/>
    <mergeCell ref="L4:O8"/>
    <mergeCell ref="L21:O31"/>
    <mergeCell ref="L15:O16"/>
    <mergeCell ref="L40:O44"/>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8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800-000001000000}">
      <formula1>0</formula1>
      <formula2>1000</formula2>
    </dataValidation>
  </dataValidations>
  <hyperlinks>
    <hyperlink ref="J2:M2" location="'Aloita tästä'!A1" display="PALAA TÄSTÄ KANSISIVULLE" xr:uid="{00000000-0004-0000-1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2000000}">
          <x14:formula1>
            <xm:f>'Metatiedot (piiloon)'!$U$3:$U$6</xm:f>
          </x14:formula1>
          <xm:sqref>G21:G31</xm:sqref>
        </x14:dataValidation>
        <x14:dataValidation type="list" allowBlank="1" showInputMessage="1" showErrorMessage="1" xr:uid="{00000000-0002-0000-1800-000003000000}">
          <x14:formula1>
            <xm:f>'Metatiedot (piiloon)'!$V$3:$V$5</xm:f>
          </x14:formula1>
          <xm:sqref>I21:I31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3" customWidth="1"/>
    <col min="2" max="2" width="19.765625" style="3" customWidth="1"/>
    <col min="3" max="3" width="21.23046875" style="3" customWidth="1"/>
    <col min="4" max="4" width="18.765625" style="3" customWidth="1"/>
    <col min="5" max="5" width="15.765625" style="3" customWidth="1"/>
    <col min="6" max="16384" width="8.765625" style="3"/>
  </cols>
  <sheetData>
    <row r="1" spans="1:10" x14ac:dyDescent="0.35">
      <c r="A1" s="4" t="s">
        <v>249</v>
      </c>
      <c r="C1" s="12"/>
    </row>
    <row r="2" spans="1:10" x14ac:dyDescent="0.35">
      <c r="B2" s="289" t="s">
        <v>247</v>
      </c>
      <c r="C2" s="290"/>
      <c r="D2" s="290"/>
      <c r="E2" s="151"/>
      <c r="G2" s="677" t="s">
        <v>72</v>
      </c>
      <c r="H2" s="678"/>
      <c r="I2" s="679"/>
    </row>
    <row r="3" spans="1:10" x14ac:dyDescent="0.35">
      <c r="B3" s="186"/>
      <c r="C3" s="135"/>
      <c r="D3" s="135"/>
      <c r="E3" s="137"/>
    </row>
    <row r="4" spans="1:10" x14ac:dyDescent="0.35">
      <c r="B4" s="186" t="s">
        <v>110</v>
      </c>
      <c r="C4" s="134"/>
      <c r="D4" s="195">
        <f>Rahoitus!I16</f>
        <v>0</v>
      </c>
      <c r="E4" s="137"/>
    </row>
    <row r="5" spans="1:10" x14ac:dyDescent="0.35">
      <c r="B5" s="202"/>
      <c r="C5" s="203"/>
      <c r="D5" s="203"/>
      <c r="E5" s="204"/>
    </row>
    <row r="6" spans="1:10" s="10" customFormat="1" ht="12.5" x14ac:dyDescent="0.25">
      <c r="B6" s="684" t="s">
        <v>134</v>
      </c>
      <c r="C6" s="685"/>
      <c r="D6" s="680" t="s">
        <v>235</v>
      </c>
      <c r="E6" s="681"/>
      <c r="G6" s="692"/>
      <c r="H6" s="692"/>
      <c r="I6" s="692"/>
      <c r="J6" s="692"/>
    </row>
    <row r="7" spans="1:10" s="10" customFormat="1" ht="12.5" x14ac:dyDescent="0.25">
      <c r="B7" s="686"/>
      <c r="C7" s="687"/>
      <c r="D7" s="682"/>
      <c r="E7" s="683"/>
      <c r="G7" s="692"/>
      <c r="H7" s="692"/>
      <c r="I7" s="692"/>
      <c r="J7" s="692"/>
    </row>
    <row r="8" spans="1:10" s="10" customFormat="1" x14ac:dyDescent="0.35">
      <c r="B8" s="688"/>
      <c r="C8" s="689"/>
      <c r="D8" s="347" t="s">
        <v>231</v>
      </c>
      <c r="E8" s="291" t="s">
        <v>233</v>
      </c>
      <c r="G8" s="692"/>
      <c r="H8" s="692"/>
      <c r="I8" s="692"/>
      <c r="J8" s="692"/>
    </row>
    <row r="9" spans="1:10" s="10" customFormat="1" x14ac:dyDescent="0.35">
      <c r="B9" s="690" t="s">
        <v>225</v>
      </c>
      <c r="C9" s="691"/>
      <c r="D9" s="292"/>
      <c r="E9" s="293">
        <f>$D$4*D9</f>
        <v>0</v>
      </c>
      <c r="G9" s="692"/>
      <c r="H9" s="692"/>
      <c r="I9" s="692"/>
      <c r="J9" s="692"/>
    </row>
    <row r="10" spans="1:10" s="10" customFormat="1" x14ac:dyDescent="0.35">
      <c r="B10" s="690" t="s">
        <v>226</v>
      </c>
      <c r="C10" s="691"/>
      <c r="D10" s="294"/>
      <c r="E10" s="293">
        <f t="shared" ref="E10:E22" si="0">$D$4*D10</f>
        <v>0</v>
      </c>
      <c r="G10" s="692"/>
      <c r="H10" s="692"/>
      <c r="I10" s="692"/>
      <c r="J10" s="692"/>
    </row>
    <row r="11" spans="1:10" s="10" customFormat="1" x14ac:dyDescent="0.35">
      <c r="B11" s="690" t="s">
        <v>232</v>
      </c>
      <c r="C11" s="691"/>
      <c r="D11" s="294"/>
      <c r="E11" s="293">
        <f t="shared" si="0"/>
        <v>0</v>
      </c>
      <c r="G11" s="692"/>
      <c r="H11" s="692"/>
      <c r="I11" s="692"/>
      <c r="J11" s="692"/>
    </row>
    <row r="12" spans="1:10" s="10" customFormat="1" x14ac:dyDescent="0.35">
      <c r="B12" s="690" t="s">
        <v>236</v>
      </c>
      <c r="C12" s="691"/>
      <c r="D12" s="294"/>
      <c r="E12" s="293">
        <f t="shared" si="0"/>
        <v>0</v>
      </c>
      <c r="G12" s="692"/>
      <c r="H12" s="692"/>
      <c r="I12" s="692"/>
      <c r="J12" s="692"/>
    </row>
    <row r="13" spans="1:10" s="10" customFormat="1" x14ac:dyDescent="0.35">
      <c r="B13" s="690" t="s">
        <v>237</v>
      </c>
      <c r="C13" s="691"/>
      <c r="D13" s="294"/>
      <c r="E13" s="293">
        <f t="shared" si="0"/>
        <v>0</v>
      </c>
      <c r="G13" s="692"/>
      <c r="H13" s="692"/>
      <c r="I13" s="692"/>
      <c r="J13" s="692"/>
    </row>
    <row r="14" spans="1:10" s="10" customFormat="1" x14ac:dyDescent="0.35">
      <c r="B14" s="690" t="s">
        <v>238</v>
      </c>
      <c r="C14" s="691"/>
      <c r="D14" s="294"/>
      <c r="E14" s="293">
        <f t="shared" si="0"/>
        <v>0</v>
      </c>
      <c r="G14" s="692"/>
      <c r="H14" s="692"/>
      <c r="I14" s="692"/>
      <c r="J14" s="692"/>
    </row>
    <row r="15" spans="1:10" s="10" customFormat="1" x14ac:dyDescent="0.35">
      <c r="B15" s="690" t="s">
        <v>239</v>
      </c>
      <c r="C15" s="691"/>
      <c r="D15" s="294"/>
      <c r="E15" s="293">
        <f t="shared" si="0"/>
        <v>0</v>
      </c>
      <c r="G15" s="692"/>
      <c r="H15" s="692"/>
      <c r="I15" s="692"/>
      <c r="J15" s="692"/>
    </row>
    <row r="16" spans="1:10" s="10" customFormat="1" x14ac:dyDescent="0.35">
      <c r="B16" s="690" t="s">
        <v>240</v>
      </c>
      <c r="C16" s="691"/>
      <c r="D16" s="294"/>
      <c r="E16" s="293">
        <f t="shared" si="0"/>
        <v>0</v>
      </c>
      <c r="G16" s="692"/>
      <c r="H16" s="692"/>
      <c r="I16" s="692"/>
      <c r="J16" s="692"/>
    </row>
    <row r="17" spans="2:32" s="10" customFormat="1" x14ac:dyDescent="0.35">
      <c r="B17" s="690" t="s">
        <v>241</v>
      </c>
      <c r="C17" s="691"/>
      <c r="D17" s="294"/>
      <c r="E17" s="293">
        <f t="shared" si="0"/>
        <v>0</v>
      </c>
      <c r="G17" s="692"/>
      <c r="H17" s="692"/>
      <c r="I17" s="692"/>
      <c r="J17" s="692"/>
    </row>
    <row r="18" spans="2:32" s="10" customFormat="1" ht="14.25" customHeight="1" x14ac:dyDescent="0.35">
      <c r="B18" s="690" t="s">
        <v>242</v>
      </c>
      <c r="C18" s="691"/>
      <c r="D18" s="294"/>
      <c r="E18" s="293">
        <f t="shared" si="0"/>
        <v>0</v>
      </c>
      <c r="G18" s="692"/>
      <c r="H18" s="692"/>
      <c r="I18" s="692"/>
      <c r="J18" s="692"/>
    </row>
    <row r="19" spans="2:32" s="10" customFormat="1" ht="14.25" customHeight="1" x14ac:dyDescent="0.35">
      <c r="B19" s="690" t="s">
        <v>243</v>
      </c>
      <c r="C19" s="691"/>
      <c r="D19" s="294"/>
      <c r="E19" s="293">
        <f t="shared" si="0"/>
        <v>0</v>
      </c>
    </row>
    <row r="20" spans="2:32" s="10" customFormat="1" ht="14.25" customHeight="1" x14ac:dyDescent="0.35">
      <c r="B20" s="690" t="s">
        <v>244</v>
      </c>
      <c r="C20" s="691"/>
      <c r="D20" s="294"/>
      <c r="E20" s="293">
        <f t="shared" si="0"/>
        <v>0</v>
      </c>
    </row>
    <row r="21" spans="2:32" s="10" customFormat="1" ht="14.25" customHeight="1" x14ac:dyDescent="0.35">
      <c r="B21" s="690" t="s">
        <v>245</v>
      </c>
      <c r="C21" s="691"/>
      <c r="D21" s="294"/>
      <c r="E21" s="293">
        <f t="shared" si="0"/>
        <v>0</v>
      </c>
    </row>
    <row r="22" spans="2:32" s="10" customFormat="1" ht="14.25" customHeight="1" x14ac:dyDescent="0.35">
      <c r="B22" s="690" t="s">
        <v>246</v>
      </c>
      <c r="C22" s="691"/>
      <c r="D22" s="294"/>
      <c r="E22" s="293">
        <f t="shared" si="0"/>
        <v>0</v>
      </c>
    </row>
    <row r="23" spans="2:32" s="10" customFormat="1" x14ac:dyDescent="0.35">
      <c r="B23" s="693" t="s">
        <v>83</v>
      </c>
      <c r="C23" s="694"/>
      <c r="D23" s="296">
        <f>SUM(D9:D22)</f>
        <v>0</v>
      </c>
      <c r="E23" s="295">
        <f>SUM(E9:E22)</f>
        <v>0</v>
      </c>
    </row>
    <row r="24" spans="2:32" s="10" customFormat="1" x14ac:dyDescent="0.35">
      <c r="B24" s="695" t="s">
        <v>234</v>
      </c>
      <c r="C24" s="696"/>
      <c r="D24" s="296">
        <f>1-D23</f>
        <v>1</v>
      </c>
      <c r="E24" s="295">
        <f>D4-E23</f>
        <v>0</v>
      </c>
    </row>
    <row r="25" spans="2:32" x14ac:dyDescent="0.35">
      <c r="B25" s="143"/>
      <c r="C25" s="143"/>
      <c r="D25" s="143"/>
      <c r="E25" s="143"/>
    </row>
    <row r="26" spans="2:32" s="15" customFormat="1" x14ac:dyDescent="0.35">
      <c r="B26" s="211" t="s">
        <v>50</v>
      </c>
      <c r="C26" s="212" t="str">
        <f>"500 merkkiä ("&amp;TEXT(LEN(B27),"0")&amp;" käytetty)"</f>
        <v>500 merkkiä (0 käytetty)</v>
      </c>
      <c r="D26" s="212"/>
      <c r="E26" s="213"/>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2" s="15" customFormat="1" ht="95.25" customHeight="1" x14ac:dyDescent="0.35">
      <c r="B27" s="593"/>
      <c r="C27" s="594"/>
      <c r="D27" s="594"/>
      <c r="E27" s="595"/>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sheetData>
  <sheetProtection sheet="1" selectLockedCells="1"/>
  <mergeCells count="21">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 ref="G2:I2"/>
    <mergeCell ref="D6:E7"/>
    <mergeCell ref="B6:C8"/>
    <mergeCell ref="B9:C9"/>
    <mergeCell ref="B10:C10"/>
    <mergeCell ref="G6:J18"/>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900-000000000000}">
      <formula1>500</formula1>
    </dataValidation>
    <dataValidation allowBlank="1" showInputMessage="1" showErrorMessage="1" promptTitle="OHJE" prompt="Kirjoita tähän siirron saajan (hankekumppanin) nimi" sqref="B9:C22" xr:uid="{00000000-0002-0000-1900-000001000000}"/>
  </dataValidations>
  <hyperlinks>
    <hyperlink ref="G2:I2" location="'Aloita tästä'!A1" display="PALAA TÄSTÄ KANSISIVULLE" xr:uid="{00000000-0004-0000-1900-000000000000}"/>
  </hyperlinks>
  <pageMargins left="0.7" right="0.7" top="0.75" bottom="0.75" header="0.3" footer="0.3"/>
  <pageSetup paperSize="9" orientation="landscape" horizontalDpi="30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15" customWidth="1"/>
    <col min="2" max="2" width="23.765625" style="15" customWidth="1"/>
    <col min="3" max="3" width="10.23046875" style="15" customWidth="1"/>
    <col min="4" max="4" width="39.765625" style="15" customWidth="1"/>
    <col min="5" max="5" width="3.765625" style="348" customWidth="1"/>
    <col min="6" max="16384" width="9.23046875" style="15"/>
  </cols>
  <sheetData>
    <row r="1" spans="1:32" ht="16.149999999999999" customHeight="1" x14ac:dyDescent="0.35">
      <c r="A1" s="2" t="s">
        <v>125</v>
      </c>
    </row>
    <row r="2" spans="1:32" ht="16.149999999999999" customHeight="1" x14ac:dyDescent="0.35">
      <c r="F2" s="677" t="s">
        <v>72</v>
      </c>
      <c r="G2" s="678"/>
      <c r="H2" s="679"/>
    </row>
    <row r="3" spans="1:32" ht="16.149999999999999" customHeight="1" x14ac:dyDescent="0.35">
      <c r="B3" s="205" t="s">
        <v>205</v>
      </c>
      <c r="C3" s="206"/>
      <c r="D3" s="207"/>
    </row>
    <row r="4" spans="1:32" ht="16.149999999999999" customHeight="1" x14ac:dyDescent="0.35">
      <c r="B4" s="186"/>
      <c r="C4" s="135"/>
      <c r="D4" s="137"/>
    </row>
    <row r="5" spans="1:32" ht="16.149999999999999" customHeight="1" x14ac:dyDescent="0.35">
      <c r="B5" s="208" t="s">
        <v>67</v>
      </c>
      <c r="C5" s="203"/>
      <c r="D5" s="139" t="str">
        <f>"1000 merkkiä ("&amp;TEXT(LEN(B6),"0")&amp;" käytetty)"</f>
        <v>1000 merkkiä (0 käytetty)</v>
      </c>
    </row>
    <row r="6" spans="1:32" ht="174.75" customHeight="1" x14ac:dyDescent="0.35">
      <c r="B6" s="593"/>
      <c r="C6" s="594"/>
      <c r="D6" s="595"/>
      <c r="F6" s="513" t="s">
        <v>313</v>
      </c>
      <c r="G6" s="513"/>
      <c r="H6" s="513"/>
      <c r="I6" s="513"/>
      <c r="J6" s="513"/>
    </row>
    <row r="7" spans="1:32" ht="16.149999999999999" customHeight="1" x14ac:dyDescent="0.35">
      <c r="B7" s="209" t="s">
        <v>68</v>
      </c>
      <c r="C7" s="697"/>
      <c r="D7" s="698"/>
      <c r="F7" s="348"/>
      <c r="G7" s="348"/>
      <c r="H7" s="348"/>
      <c r="I7" s="348"/>
      <c r="J7" s="348"/>
      <c r="K7" s="348"/>
      <c r="L7" s="348"/>
    </row>
    <row r="8" spans="1:32" ht="16.149999999999999" customHeight="1" x14ac:dyDescent="0.35">
      <c r="C8" s="51" t="str">
        <f>IF(C7&gt;Rahoitus!I16*0.3,"HAETTU ENNAKKO YLITTÄÄ SALLITUN RAJAN"," ")</f>
        <v xml:space="preserve"> </v>
      </c>
      <c r="F8" s="348"/>
      <c r="G8" s="348"/>
      <c r="H8" s="348"/>
      <c r="I8" s="348"/>
      <c r="J8" s="348"/>
      <c r="K8" s="348"/>
      <c r="L8" s="348"/>
    </row>
    <row r="9" spans="1:32" x14ac:dyDescent="0.35">
      <c r="B9" s="211" t="s">
        <v>50</v>
      </c>
      <c r="C9" s="212" t="str">
        <f>"500 merkkiä ("&amp;TEXT(LEN(B10),"0")&amp;" käytetty)"</f>
        <v>500 merkkiä (0 käytetty)</v>
      </c>
      <c r="D9" s="213"/>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row>
    <row r="10" spans="1:32" ht="95.25" customHeight="1" x14ac:dyDescent="0.35">
      <c r="B10" s="593"/>
      <c r="C10" s="594"/>
      <c r="D10" s="595"/>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row>
    <row r="11" spans="1:32" ht="16.149999999999999" customHeight="1" x14ac:dyDescent="0.35">
      <c r="F11" s="152"/>
      <c r="G11" s="152"/>
      <c r="H11" s="152"/>
      <c r="I11" s="152"/>
      <c r="J11" s="152"/>
      <c r="K11" s="152"/>
      <c r="L11" s="152"/>
    </row>
    <row r="12" spans="1:32" ht="16.149999999999999" customHeight="1" x14ac:dyDescent="0.35">
      <c r="F12" s="152"/>
      <c r="G12" s="152"/>
      <c r="H12" s="152"/>
      <c r="I12" s="152"/>
      <c r="J12" s="152"/>
      <c r="K12" s="152"/>
      <c r="L12" s="152"/>
    </row>
    <row r="13" spans="1:32" ht="16.149999999999999" customHeight="1" x14ac:dyDescent="0.35">
      <c r="F13" s="152"/>
      <c r="G13" s="152"/>
      <c r="H13" s="152"/>
      <c r="I13" s="152"/>
      <c r="J13" s="152"/>
      <c r="K13" s="152"/>
      <c r="L13" s="152"/>
    </row>
    <row r="14" spans="1:32" x14ac:dyDescent="0.35">
      <c r="F14" s="152"/>
      <c r="G14" s="152"/>
      <c r="H14" s="152"/>
      <c r="I14" s="152"/>
      <c r="J14" s="152"/>
      <c r="K14" s="152"/>
      <c r="L14" s="152"/>
    </row>
    <row r="15" spans="1:32" x14ac:dyDescent="0.35">
      <c r="F15" s="152"/>
      <c r="G15" s="152"/>
      <c r="H15" s="152"/>
      <c r="I15" s="152"/>
      <c r="J15" s="152"/>
      <c r="K15" s="152"/>
      <c r="L15" s="152"/>
    </row>
  </sheetData>
  <sheetProtection sheet="1" selectLockedCells="1"/>
  <mergeCells count="5">
    <mergeCell ref="B6:D6"/>
    <mergeCell ref="C7:D7"/>
    <mergeCell ref="B10:D10"/>
    <mergeCell ref="F2:H2"/>
    <mergeCell ref="F6:J6"/>
  </mergeCells>
  <dataValidations count="3">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A00-000000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A00-000001000000}">
      <formula1>500</formula1>
    </dataValidation>
    <dataValidation allowBlank="1" showInputMessage="1" showErrorMessage="1" promptTitle="OHJE" prompt="Ennakon suuruus voi olla enintään 30 prosenttia haetun EU-avustuksen määrästä." sqref="C7:D7" xr:uid="{00000000-0002-0000-1A00-000002000000}"/>
  </dataValidations>
  <hyperlinks>
    <hyperlink ref="F2:H2" location="'Aloita tästä'!A1" display="PALAA TÄSTÄ KANSISIVULLE" xr:uid="{00000000-0004-0000-1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BEC03-E663-462C-93D0-DB8B8A4E971E}">
  <sheetPr codeName="Taul17"/>
  <dimension ref="A1:M56"/>
  <sheetViews>
    <sheetView showGridLines="0" zoomScaleNormal="100" workbookViewId="0">
      <selection activeCell="I3" sqref="I3:K3"/>
    </sheetView>
  </sheetViews>
  <sheetFormatPr defaultColWidth="9.23046875" defaultRowHeight="15.5" x14ac:dyDescent="0.35"/>
  <cols>
    <col min="1" max="1" width="3.765625" style="407" customWidth="1"/>
    <col min="2" max="5" width="9.23046875" style="407"/>
    <col min="6" max="7" width="9.765625" style="407" customWidth="1"/>
    <col min="8" max="8" width="15.07421875" style="407" customWidth="1"/>
    <col min="9" max="9" width="9.765625" style="407" customWidth="1"/>
    <col min="10" max="10" width="9.23046875" style="407"/>
    <col min="11" max="11" width="7.765625" style="407" customWidth="1"/>
    <col min="12" max="12" width="14.4609375" style="407" customWidth="1"/>
    <col min="13" max="16384" width="9.23046875" style="407"/>
  </cols>
  <sheetData>
    <row r="1" spans="1:13" ht="16.149999999999999" customHeight="1" x14ac:dyDescent="0.35">
      <c r="A1" s="401" t="s">
        <v>207</v>
      </c>
      <c r="B1" s="140"/>
      <c r="C1" s="140"/>
      <c r="D1" s="140"/>
      <c r="E1" s="140"/>
      <c r="F1" s="140"/>
      <c r="G1" s="140"/>
      <c r="H1" s="140"/>
      <c r="I1" s="702"/>
      <c r="J1" s="702"/>
      <c r="K1" s="702"/>
    </row>
    <row r="2" spans="1:13" ht="16.149999999999999" customHeight="1" x14ac:dyDescent="0.35">
      <c r="B2" s="140"/>
      <c r="C2" s="140"/>
      <c r="D2" s="140"/>
      <c r="E2" s="140"/>
      <c r="F2" s="140"/>
      <c r="G2" s="140"/>
      <c r="H2" s="140"/>
      <c r="I2" s="140"/>
      <c r="J2" s="140"/>
      <c r="K2" s="140"/>
    </row>
    <row r="3" spans="1:13" ht="16.149999999999999" customHeight="1" x14ac:dyDescent="0.35">
      <c r="B3" s="140"/>
      <c r="C3" s="140"/>
      <c r="D3" s="140"/>
      <c r="E3" s="140"/>
      <c r="F3" s="140"/>
      <c r="G3" s="140"/>
      <c r="H3" s="140"/>
      <c r="I3" s="568" t="s">
        <v>72</v>
      </c>
      <c r="J3" s="569"/>
      <c r="K3" s="570"/>
    </row>
    <row r="4" spans="1:13" ht="16.149999999999999" customHeight="1" x14ac:dyDescent="0.35">
      <c r="B4" s="140"/>
      <c r="C4" s="140"/>
      <c r="D4" s="140"/>
      <c r="E4" s="140"/>
      <c r="F4" s="140"/>
      <c r="G4" s="140"/>
      <c r="H4" s="140"/>
      <c r="I4" s="140"/>
      <c r="J4" s="140"/>
      <c r="K4" s="140"/>
    </row>
    <row r="5" spans="1:13" ht="16.149999999999999" customHeight="1" x14ac:dyDescent="0.35">
      <c r="B5" s="210"/>
      <c r="C5" s="210"/>
      <c r="D5" s="210"/>
      <c r="E5" s="210"/>
      <c r="F5" s="210"/>
      <c r="G5" s="210"/>
      <c r="H5" s="210"/>
      <c r="I5" s="210"/>
      <c r="J5" s="210"/>
      <c r="K5" s="210"/>
    </row>
    <row r="6" spans="1:13" ht="16.149999999999999" customHeight="1" x14ac:dyDescent="0.35">
      <c r="B6" s="141"/>
      <c r="C6" s="140"/>
      <c r="D6" s="140"/>
      <c r="E6" s="140"/>
      <c r="F6" s="140"/>
      <c r="G6" s="140"/>
      <c r="H6" s="140"/>
      <c r="I6" s="140"/>
      <c r="J6" s="140"/>
      <c r="K6" s="140"/>
    </row>
    <row r="7" spans="1:13" ht="16.149999999999999" customHeight="1" x14ac:dyDescent="0.35">
      <c r="B7" s="124" t="s">
        <v>206</v>
      </c>
      <c r="C7" s="421"/>
      <c r="D7" s="138"/>
      <c r="E7" s="138"/>
      <c r="F7" s="138"/>
      <c r="G7" s="138"/>
      <c r="H7" s="138"/>
      <c r="I7" s="138"/>
      <c r="J7" s="138"/>
      <c r="K7" s="144"/>
    </row>
    <row r="8" spans="1:13" ht="24.75" customHeight="1" x14ac:dyDescent="0.35">
      <c r="B8" s="80" t="s">
        <v>46</v>
      </c>
      <c r="C8" s="46"/>
      <c r="D8" s="46"/>
      <c r="E8" s="46"/>
      <c r="F8" s="46"/>
      <c r="G8" s="46"/>
      <c r="H8" s="46"/>
      <c r="I8" s="46"/>
      <c r="J8" s="46"/>
      <c r="K8" s="43"/>
    </row>
    <row r="9" spans="1:13" ht="24.75" customHeight="1" x14ac:dyDescent="0.35">
      <c r="B9" s="80"/>
      <c r="C9" s="46"/>
      <c r="D9" s="46"/>
      <c r="E9" s="46"/>
      <c r="F9" s="46"/>
      <c r="G9" s="46"/>
      <c r="H9" s="46"/>
      <c r="I9" s="46"/>
      <c r="J9" s="46"/>
      <c r="K9" s="43"/>
    </row>
    <row r="10" spans="1:13" ht="59.65" customHeight="1" x14ac:dyDescent="0.35">
      <c r="B10" s="539" t="s">
        <v>45</v>
      </c>
      <c r="C10" s="540"/>
      <c r="D10" s="540"/>
      <c r="E10" s="540"/>
      <c r="F10" s="540"/>
      <c r="G10" s="540"/>
      <c r="H10" s="540"/>
      <c r="I10" s="540"/>
      <c r="J10" s="540"/>
      <c r="K10" s="541"/>
    </row>
    <row r="11" spans="1:13" ht="118.15" customHeight="1" x14ac:dyDescent="0.35">
      <c r="B11" s="539" t="s">
        <v>356</v>
      </c>
      <c r="C11" s="540"/>
      <c r="D11" s="540"/>
      <c r="E11" s="540"/>
      <c r="F11" s="540"/>
      <c r="G11" s="540"/>
      <c r="H11" s="540"/>
      <c r="I11" s="540"/>
      <c r="J11" s="540"/>
      <c r="K11" s="541"/>
    </row>
    <row r="12" spans="1:13" ht="31.5" customHeight="1" x14ac:dyDescent="0.35">
      <c r="B12" s="703" t="s">
        <v>501</v>
      </c>
      <c r="C12" s="704"/>
      <c r="D12" s="704"/>
      <c r="E12" s="704"/>
      <c r="F12" s="704"/>
      <c r="G12" s="704"/>
      <c r="H12" s="704"/>
      <c r="I12" s="704"/>
      <c r="J12" s="704"/>
      <c r="K12" s="705"/>
      <c r="M12" s="473"/>
    </row>
    <row r="13" spans="1:13" ht="16.149999999999999" customHeight="1" x14ac:dyDescent="0.35">
      <c r="B13" s="468"/>
      <c r="C13" s="469"/>
      <c r="D13" s="469"/>
      <c r="E13" s="469"/>
      <c r="F13" s="469"/>
      <c r="G13" s="469"/>
      <c r="H13" s="469"/>
      <c r="I13" s="469"/>
      <c r="J13" s="469"/>
      <c r="K13" s="470"/>
      <c r="M13" s="473"/>
    </row>
    <row r="14" spans="1:13" ht="16.149999999999999" customHeight="1" x14ac:dyDescent="0.35">
      <c r="B14" s="80"/>
      <c r="C14" s="46" t="s">
        <v>189</v>
      </c>
      <c r="D14" s="46"/>
      <c r="E14" s="46"/>
      <c r="F14" s="46"/>
      <c r="G14" s="46"/>
      <c r="H14" s="46"/>
      <c r="I14" s="46"/>
      <c r="J14" s="46"/>
      <c r="K14" s="43"/>
    </row>
    <row r="15" spans="1:13" ht="16.149999999999999" customHeight="1" x14ac:dyDescent="0.35">
      <c r="B15" s="80"/>
      <c r="C15" s="46"/>
      <c r="D15" s="46"/>
      <c r="E15" s="46"/>
      <c r="F15" s="46"/>
      <c r="G15" s="46"/>
      <c r="H15" s="46"/>
      <c r="I15" s="46"/>
      <c r="J15" s="46"/>
      <c r="K15" s="43"/>
    </row>
    <row r="16" spans="1:13" ht="16.149999999999999" customHeight="1" x14ac:dyDescent="0.35">
      <c r="B16" s="80"/>
      <c r="C16" s="474" t="s">
        <v>359</v>
      </c>
      <c r="D16" s="142"/>
      <c r="E16" s="142"/>
      <c r="F16" s="46"/>
      <c r="G16" s="46"/>
      <c r="H16" s="46"/>
      <c r="I16" s="46"/>
      <c r="J16" s="46"/>
      <c r="K16" s="43"/>
    </row>
    <row r="17" spans="2:13" ht="16.149999999999999" customHeight="1" x14ac:dyDescent="0.35">
      <c r="B17" s="79"/>
      <c r="C17" s="474"/>
      <c r="D17" s="142"/>
      <c r="E17" s="142"/>
      <c r="F17" s="46"/>
      <c r="G17" s="46"/>
      <c r="H17" s="46"/>
      <c r="I17" s="46"/>
      <c r="J17" s="46"/>
      <c r="K17" s="43"/>
      <c r="M17" s="475"/>
    </row>
    <row r="18" spans="2:13" s="477" customFormat="1" ht="46.9" customHeight="1" x14ac:dyDescent="0.35">
      <c r="B18" s="80"/>
      <c r="C18" s="618" t="s">
        <v>357</v>
      </c>
      <c r="D18" s="618"/>
      <c r="E18" s="618"/>
      <c r="F18" s="618"/>
      <c r="G18" s="618"/>
      <c r="H18" s="618"/>
      <c r="I18" s="618"/>
      <c r="J18" s="618"/>
      <c r="K18" s="476"/>
    </row>
    <row r="19" spans="2:13" s="477" customFormat="1" ht="16.149999999999999" customHeight="1" x14ac:dyDescent="0.35">
      <c r="B19" s="79"/>
      <c r="C19" s="409"/>
      <c r="D19" s="478"/>
      <c r="E19" s="474"/>
      <c r="F19" s="474"/>
      <c r="G19" s="474"/>
      <c r="H19" s="474"/>
      <c r="I19" s="474"/>
      <c r="J19" s="474"/>
      <c r="K19" s="476"/>
    </row>
    <row r="20" spans="2:13" s="477" customFormat="1" ht="52.5" customHeight="1" x14ac:dyDescent="0.35">
      <c r="B20" s="80"/>
      <c r="C20" s="618" t="s">
        <v>483</v>
      </c>
      <c r="D20" s="618"/>
      <c r="E20" s="618"/>
      <c r="F20" s="618"/>
      <c r="G20" s="618"/>
      <c r="H20" s="618"/>
      <c r="I20" s="618"/>
      <c r="J20" s="618"/>
      <c r="K20" s="476"/>
    </row>
    <row r="21" spans="2:13" ht="16.149999999999999" customHeight="1" x14ac:dyDescent="0.35">
      <c r="B21" s="80"/>
      <c r="C21" s="46"/>
      <c r="D21" s="46"/>
      <c r="E21" s="46"/>
      <c r="F21" s="46"/>
      <c r="G21" s="46"/>
      <c r="H21" s="46"/>
      <c r="I21" s="46"/>
      <c r="J21" s="46"/>
      <c r="K21" s="43"/>
    </row>
    <row r="22" spans="2:13" s="477" customFormat="1" ht="52.5" customHeight="1" x14ac:dyDescent="0.35">
      <c r="B22" s="80"/>
      <c r="C22" s="618" t="s">
        <v>502</v>
      </c>
      <c r="D22" s="618"/>
      <c r="E22" s="618"/>
      <c r="F22" s="618"/>
      <c r="G22" s="618"/>
      <c r="H22" s="618"/>
      <c r="I22" s="618"/>
      <c r="J22" s="618"/>
      <c r="K22" s="476"/>
    </row>
    <row r="23" spans="2:13" ht="16.149999999999999" customHeight="1" x14ac:dyDescent="0.35">
      <c r="B23" s="80"/>
      <c r="C23" s="46"/>
      <c r="D23" s="46"/>
      <c r="E23" s="46"/>
      <c r="F23" s="46"/>
      <c r="G23" s="46"/>
      <c r="H23" s="46"/>
      <c r="I23" s="46"/>
      <c r="J23" s="46"/>
      <c r="K23" s="43"/>
    </row>
    <row r="24" spans="2:13" s="477" customFormat="1" ht="61.9" customHeight="1" x14ac:dyDescent="0.35">
      <c r="B24" s="80"/>
      <c r="C24" s="618" t="s">
        <v>484</v>
      </c>
      <c r="D24" s="618"/>
      <c r="E24" s="618"/>
      <c r="F24" s="618"/>
      <c r="G24" s="618"/>
      <c r="H24" s="618"/>
      <c r="I24" s="618"/>
      <c r="J24" s="618"/>
      <c r="K24" s="476"/>
    </row>
    <row r="25" spans="2:13" ht="16.149999999999999" customHeight="1" x14ac:dyDescent="0.35">
      <c r="B25" s="80"/>
      <c r="C25" s="46"/>
      <c r="D25" s="46"/>
      <c r="E25" s="46"/>
      <c r="F25" s="46"/>
      <c r="G25" s="46"/>
      <c r="H25" s="46"/>
      <c r="I25" s="46"/>
      <c r="J25" s="46"/>
      <c r="K25" s="43"/>
    </row>
    <row r="26" spans="2:13" s="477" customFormat="1" ht="52.5" customHeight="1" x14ac:dyDescent="0.35">
      <c r="B26" s="80"/>
      <c r="C26" s="618" t="s">
        <v>358</v>
      </c>
      <c r="D26" s="618"/>
      <c r="E26" s="618"/>
      <c r="F26" s="618"/>
      <c r="G26" s="618"/>
      <c r="H26" s="618"/>
      <c r="I26" s="618"/>
      <c r="J26" s="618"/>
      <c r="K26" s="476"/>
    </row>
    <row r="27" spans="2:13" ht="16.149999999999999" customHeight="1" x14ac:dyDescent="0.35">
      <c r="B27" s="80"/>
      <c r="C27" s="46"/>
      <c r="D27" s="46"/>
      <c r="E27" s="46"/>
      <c r="F27" s="46"/>
      <c r="G27" s="46"/>
      <c r="H27" s="46"/>
      <c r="I27" s="46"/>
      <c r="J27" s="46"/>
      <c r="K27" s="43"/>
    </row>
    <row r="28" spans="2:13" ht="16.149999999999999" customHeight="1" x14ac:dyDescent="0.35">
      <c r="B28" s="80"/>
      <c r="C28" s="32" t="s">
        <v>485</v>
      </c>
      <c r="D28" s="46"/>
      <c r="E28" s="46"/>
      <c r="F28" s="46"/>
      <c r="G28" s="46"/>
      <c r="H28" s="46"/>
      <c r="I28" s="46"/>
      <c r="J28" s="46"/>
      <c r="K28" s="43"/>
      <c r="M28" s="473"/>
    </row>
    <row r="29" spans="2:13" ht="16.149999999999999" customHeight="1" x14ac:dyDescent="0.35">
      <c r="B29" s="79"/>
      <c r="C29" s="46"/>
      <c r="D29" s="46"/>
      <c r="E29" s="46"/>
      <c r="F29" s="46"/>
      <c r="G29" s="46"/>
      <c r="H29" s="46"/>
      <c r="I29" s="46"/>
      <c r="J29" s="46"/>
      <c r="K29" s="43"/>
    </row>
    <row r="30" spans="2:13" s="477" customFormat="1" ht="16.149999999999999" customHeight="1" x14ac:dyDescent="0.35">
      <c r="B30" s="80" t="s">
        <v>355</v>
      </c>
      <c r="C30" s="46"/>
      <c r="D30" s="46"/>
      <c r="E30" s="46"/>
      <c r="F30" s="46"/>
      <c r="G30" s="474"/>
      <c r="H30" s="474"/>
      <c r="I30" s="474"/>
      <c r="J30" s="474"/>
      <c r="K30" s="476"/>
      <c r="L30" s="479"/>
    </row>
    <row r="31" spans="2:13" s="477" customFormat="1" ht="16.149999999999999" customHeight="1" x14ac:dyDescent="0.35">
      <c r="B31" s="80"/>
      <c r="C31" s="46"/>
      <c r="D31" s="46"/>
      <c r="E31" s="46"/>
      <c r="F31" s="46"/>
      <c r="G31" s="474"/>
      <c r="H31" s="474"/>
      <c r="I31" s="474"/>
      <c r="J31" s="474"/>
      <c r="K31" s="476"/>
      <c r="L31" s="479"/>
    </row>
    <row r="32" spans="2:13" s="477" customFormat="1" ht="58.5" customHeight="1" x14ac:dyDescent="0.35">
      <c r="B32" s="480" t="s">
        <v>48</v>
      </c>
      <c r="C32" s="409"/>
      <c r="D32" s="478"/>
      <c r="E32" s="701"/>
      <c r="F32" s="701"/>
      <c r="G32" s="701"/>
      <c r="H32" s="701"/>
      <c r="I32" s="701"/>
      <c r="J32" s="701"/>
      <c r="K32" s="476"/>
      <c r="L32" s="481"/>
    </row>
    <row r="33" spans="2:12" s="477" customFormat="1" ht="16.149999999999999" customHeight="1" x14ac:dyDescent="0.35">
      <c r="B33" s="482"/>
      <c r="C33" s="474"/>
      <c r="D33" s="474"/>
      <c r="E33" s="474"/>
      <c r="F33" s="474"/>
      <c r="G33" s="474"/>
      <c r="H33" s="474"/>
      <c r="I33" s="474"/>
      <c r="J33" s="474"/>
      <c r="K33" s="476"/>
      <c r="L33" s="481"/>
    </row>
    <row r="34" spans="2:12" s="486" customFormat="1" ht="68.25" customHeight="1" x14ac:dyDescent="0.35">
      <c r="B34" s="480" t="s">
        <v>49</v>
      </c>
      <c r="C34" s="483"/>
      <c r="D34" s="483"/>
      <c r="E34" s="701"/>
      <c r="F34" s="701"/>
      <c r="G34" s="701"/>
      <c r="H34" s="701"/>
      <c r="I34" s="701"/>
      <c r="J34" s="701"/>
      <c r="K34" s="484"/>
      <c r="L34" s="485"/>
    </row>
    <row r="35" spans="2:12" ht="16.149999999999999" customHeight="1" x14ac:dyDescent="0.35">
      <c r="B35" s="79"/>
      <c r="C35" s="46"/>
      <c r="D35" s="46"/>
      <c r="E35" s="46"/>
      <c r="F35" s="46"/>
      <c r="G35" s="46"/>
      <c r="H35" s="46"/>
      <c r="I35" s="46"/>
      <c r="J35" s="46"/>
      <c r="K35" s="43"/>
      <c r="L35" s="17"/>
    </row>
    <row r="36" spans="2:12" ht="16.149999999999999" customHeight="1" x14ac:dyDescent="0.35">
      <c r="B36" s="79"/>
      <c r="C36" s="46"/>
      <c r="D36" s="46"/>
      <c r="E36" s="46"/>
      <c r="F36" s="46"/>
      <c r="G36" s="46"/>
      <c r="H36" s="46"/>
      <c r="I36" s="46"/>
      <c r="J36" s="46"/>
      <c r="K36" s="43"/>
      <c r="L36" s="17"/>
    </row>
    <row r="37" spans="2:12" ht="30.75" customHeight="1" x14ac:dyDescent="0.35">
      <c r="B37" s="79" t="s">
        <v>42</v>
      </c>
      <c r="C37" s="46"/>
      <c r="D37" s="699"/>
      <c r="E37" s="699"/>
      <c r="F37" s="699"/>
      <c r="G37" s="46"/>
      <c r="H37" s="46" t="s">
        <v>44</v>
      </c>
      <c r="I37" s="700"/>
      <c r="J37" s="700"/>
      <c r="K37" s="43"/>
      <c r="L37" s="17"/>
    </row>
    <row r="38" spans="2:12" ht="16.149999999999999" customHeight="1" x14ac:dyDescent="0.35">
      <c r="B38" s="79"/>
      <c r="C38" s="46"/>
      <c r="D38" s="46"/>
      <c r="E38" s="46"/>
      <c r="F38" s="46"/>
      <c r="G38" s="46"/>
      <c r="H38" s="46"/>
      <c r="I38" s="46"/>
      <c r="J38" s="46"/>
      <c r="K38" s="43"/>
      <c r="L38" s="17"/>
    </row>
    <row r="39" spans="2:12" ht="30" customHeight="1" x14ac:dyDescent="0.35">
      <c r="B39" s="79" t="s">
        <v>41</v>
      </c>
      <c r="C39" s="46"/>
      <c r="D39" s="699"/>
      <c r="E39" s="699"/>
      <c r="F39" s="699"/>
      <c r="G39" s="699"/>
      <c r="H39" s="699"/>
      <c r="I39" s="699"/>
      <c r="J39" s="699"/>
      <c r="K39" s="43"/>
      <c r="L39" s="17"/>
    </row>
    <row r="40" spans="2:12" ht="16.149999999999999" customHeight="1" x14ac:dyDescent="0.35">
      <c r="B40" s="79"/>
      <c r="C40" s="46"/>
      <c r="D40" s="46"/>
      <c r="E40" s="46"/>
      <c r="F40" s="46"/>
      <c r="G40" s="46"/>
      <c r="H40" s="46"/>
      <c r="I40" s="46"/>
      <c r="J40" s="46"/>
      <c r="K40" s="43"/>
      <c r="L40" s="17"/>
    </row>
    <row r="41" spans="2:12" ht="16.149999999999999" customHeight="1" x14ac:dyDescent="0.35">
      <c r="B41" s="79"/>
      <c r="C41" s="46"/>
      <c r="D41" s="46"/>
      <c r="E41" s="46"/>
      <c r="F41" s="46"/>
      <c r="G41" s="46"/>
      <c r="H41" s="46"/>
      <c r="I41" s="46"/>
      <c r="J41" s="46"/>
      <c r="K41" s="43"/>
      <c r="L41" s="17"/>
    </row>
    <row r="42" spans="2:12" ht="30" customHeight="1" x14ac:dyDescent="0.35">
      <c r="B42" s="79" t="s">
        <v>43</v>
      </c>
      <c r="C42" s="46"/>
      <c r="D42" s="699"/>
      <c r="E42" s="699"/>
      <c r="F42" s="699"/>
      <c r="G42" s="699"/>
      <c r="H42" s="699"/>
      <c r="I42" s="699"/>
      <c r="J42" s="699"/>
      <c r="K42" s="43"/>
      <c r="L42" s="17"/>
    </row>
    <row r="43" spans="2:12" ht="26.25" customHeight="1" x14ac:dyDescent="0.35">
      <c r="B43" s="79"/>
      <c r="C43" s="46"/>
      <c r="D43" s="46"/>
      <c r="E43" s="46"/>
      <c r="F43" s="46"/>
      <c r="G43" s="46"/>
      <c r="H43" s="46"/>
      <c r="I43" s="46"/>
      <c r="J43" s="46"/>
      <c r="K43" s="43"/>
      <c r="L43" s="17"/>
    </row>
    <row r="44" spans="2:12" ht="16.149999999999999" customHeight="1" x14ac:dyDescent="0.35">
      <c r="B44" s="79" t="s">
        <v>47</v>
      </c>
      <c r="C44" s="46"/>
      <c r="D44" s="46"/>
      <c r="E44" s="46"/>
      <c r="F44" s="46"/>
      <c r="G44" s="46"/>
      <c r="H44" s="46"/>
      <c r="I44" s="46"/>
      <c r="J44" s="46"/>
      <c r="K44" s="43"/>
      <c r="L44" s="17"/>
    </row>
    <row r="45" spans="2:12" ht="30" customHeight="1" x14ac:dyDescent="0.35">
      <c r="B45" s="79"/>
      <c r="C45" s="46"/>
      <c r="D45" s="699"/>
      <c r="E45" s="699"/>
      <c r="F45" s="699"/>
      <c r="G45" s="699"/>
      <c r="H45" s="699"/>
      <c r="I45" s="699"/>
      <c r="J45" s="699"/>
      <c r="K45" s="43"/>
      <c r="L45" s="17"/>
    </row>
    <row r="46" spans="2:12" ht="27" customHeight="1" x14ac:dyDescent="0.35">
      <c r="B46" s="79"/>
      <c r="C46" s="46"/>
      <c r="D46" s="46"/>
      <c r="E46" s="46"/>
      <c r="F46" s="46"/>
      <c r="G46" s="46"/>
      <c r="H46" s="46"/>
      <c r="I46" s="46"/>
      <c r="J46" s="46"/>
      <c r="K46" s="43"/>
      <c r="L46" s="17"/>
    </row>
    <row r="47" spans="2:12" ht="16.149999999999999" customHeight="1" x14ac:dyDescent="0.35">
      <c r="B47" s="79"/>
      <c r="C47" s="46"/>
      <c r="D47" s="46"/>
      <c r="E47" s="46"/>
      <c r="F47" s="46"/>
      <c r="G47" s="46"/>
      <c r="H47" s="46"/>
      <c r="I47" s="46"/>
      <c r="J47" s="46"/>
      <c r="K47" s="43"/>
      <c r="L47" s="17"/>
    </row>
    <row r="48" spans="2:12" ht="30" customHeight="1" x14ac:dyDescent="0.35">
      <c r="B48" s="79" t="s">
        <v>41</v>
      </c>
      <c r="C48" s="46"/>
      <c r="D48" s="699"/>
      <c r="E48" s="699"/>
      <c r="F48" s="699"/>
      <c r="G48" s="699"/>
      <c r="H48" s="699"/>
      <c r="I48" s="699"/>
      <c r="J48" s="699"/>
      <c r="K48" s="43"/>
      <c r="L48" s="17"/>
    </row>
    <row r="49" spans="2:12" ht="16.149999999999999" customHeight="1" x14ac:dyDescent="0.35">
      <c r="B49" s="79"/>
      <c r="C49" s="46"/>
      <c r="D49" s="46"/>
      <c r="E49" s="46"/>
      <c r="F49" s="46"/>
      <c r="G49" s="46"/>
      <c r="H49" s="46"/>
      <c r="I49" s="46"/>
      <c r="J49" s="46"/>
      <c r="K49" s="43"/>
      <c r="L49" s="17"/>
    </row>
    <row r="50" spans="2:12" ht="16.149999999999999" customHeight="1" x14ac:dyDescent="0.35">
      <c r="B50" s="79"/>
      <c r="C50" s="46"/>
      <c r="D50" s="46"/>
      <c r="E50" s="46"/>
      <c r="F50" s="46"/>
      <c r="G50" s="46"/>
      <c r="H50" s="46"/>
      <c r="I50" s="46"/>
      <c r="J50" s="46"/>
      <c r="K50" s="43"/>
      <c r="L50" s="17"/>
    </row>
    <row r="51" spans="2:12" ht="30" customHeight="1" x14ac:dyDescent="0.35">
      <c r="B51" s="79" t="s">
        <v>43</v>
      </c>
      <c r="C51" s="46"/>
      <c r="D51" s="699"/>
      <c r="E51" s="699"/>
      <c r="F51" s="699"/>
      <c r="G51" s="699"/>
      <c r="H51" s="699"/>
      <c r="I51" s="699"/>
      <c r="J51" s="699"/>
      <c r="K51" s="43"/>
      <c r="L51" s="17"/>
    </row>
    <row r="52" spans="2:12" ht="25.5" customHeight="1" x14ac:dyDescent="0.35">
      <c r="B52" s="79"/>
      <c r="C52" s="46"/>
      <c r="D52" s="46"/>
      <c r="E52" s="46"/>
      <c r="F52" s="46"/>
      <c r="G52" s="46"/>
      <c r="H52" s="46"/>
      <c r="I52" s="46"/>
      <c r="J52" s="46"/>
      <c r="K52" s="43"/>
      <c r="L52" s="17"/>
    </row>
    <row r="53" spans="2:12" ht="16.149999999999999" customHeight="1" x14ac:dyDescent="0.35">
      <c r="B53" s="79" t="s">
        <v>47</v>
      </c>
      <c r="C53" s="46"/>
      <c r="D53" s="46"/>
      <c r="E53" s="46"/>
      <c r="F53" s="46"/>
      <c r="G53" s="46"/>
      <c r="H53" s="46"/>
      <c r="I53" s="46"/>
      <c r="J53" s="46"/>
      <c r="K53" s="43"/>
      <c r="L53" s="17"/>
    </row>
    <row r="54" spans="2:12" ht="30" customHeight="1" x14ac:dyDescent="0.35">
      <c r="B54" s="79"/>
      <c r="C54" s="46"/>
      <c r="D54" s="699"/>
      <c r="E54" s="699"/>
      <c r="F54" s="699"/>
      <c r="G54" s="699"/>
      <c r="H54" s="699"/>
      <c r="I54" s="699"/>
      <c r="J54" s="699"/>
      <c r="K54" s="43"/>
      <c r="L54" s="17"/>
    </row>
    <row r="55" spans="2:12" ht="16.149999999999999" customHeight="1" x14ac:dyDescent="0.35">
      <c r="B55" s="82"/>
      <c r="C55" s="58"/>
      <c r="D55" s="58"/>
      <c r="E55" s="58"/>
      <c r="F55" s="58"/>
      <c r="G55" s="58"/>
      <c r="H55" s="58"/>
      <c r="I55" s="58"/>
      <c r="J55" s="58"/>
      <c r="K55" s="83"/>
      <c r="L55" s="17"/>
    </row>
    <row r="56" spans="2:12" ht="16.149999999999999" customHeight="1" x14ac:dyDescent="0.35">
      <c r="B56" s="17"/>
      <c r="C56" s="17"/>
      <c r="D56" s="17"/>
      <c r="E56" s="17"/>
      <c r="F56" s="17"/>
      <c r="G56" s="17"/>
      <c r="H56" s="17"/>
      <c r="I56" s="17"/>
      <c r="J56" s="17"/>
      <c r="K56" s="17"/>
      <c r="L56" s="17"/>
    </row>
  </sheetData>
  <sheetProtection sheet="1" selectLockedCells="1"/>
  <mergeCells count="20">
    <mergeCell ref="E34:J34"/>
    <mergeCell ref="I1:K1"/>
    <mergeCell ref="I3:K3"/>
    <mergeCell ref="B10:K10"/>
    <mergeCell ref="B11:K11"/>
    <mergeCell ref="B12:K12"/>
    <mergeCell ref="C18:J18"/>
    <mergeCell ref="C20:J20"/>
    <mergeCell ref="C22:J22"/>
    <mergeCell ref="C24:J24"/>
    <mergeCell ref="C26:J26"/>
    <mergeCell ref="E32:J32"/>
    <mergeCell ref="D51:J51"/>
    <mergeCell ref="D54:J54"/>
    <mergeCell ref="D37:F37"/>
    <mergeCell ref="I37:J37"/>
    <mergeCell ref="D39:J39"/>
    <mergeCell ref="D42:J42"/>
    <mergeCell ref="D45:J45"/>
    <mergeCell ref="D48:J48"/>
  </mergeCells>
  <hyperlinks>
    <hyperlink ref="I3:K3" location="'Aloita tästä'!A1" display="PALAA TÄSTÄ KANSISIVULLE" xr:uid="{B3E049FD-5395-48A8-B277-EE1CA957A8DC}"/>
    <hyperlink ref="C24" r:id="rId1" location="d1e9516-1-1" display="d1e9516-1-1" xr:uid="{AA67A833-8E8D-4D94-AC6A-77B82A0A9A44}"/>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21185" r:id="rId5" name="Check Box 1">
              <controlPr defaultSize="0" autoFill="0" autoLine="0" autoPict="0">
                <anchor moveWithCells="1">
                  <from>
                    <xdr:col>1</xdr:col>
                    <xdr:colOff>241300</xdr:colOff>
                    <xdr:row>12</xdr:row>
                    <xdr:rowOff>184150</xdr:rowOff>
                  </from>
                  <to>
                    <xdr:col>1</xdr:col>
                    <xdr:colOff>514350</xdr:colOff>
                    <xdr:row>13</xdr:row>
                    <xdr:rowOff>190500</xdr:rowOff>
                  </to>
                </anchor>
              </controlPr>
            </control>
          </mc:Choice>
        </mc:AlternateContent>
        <mc:AlternateContent xmlns:mc="http://schemas.openxmlformats.org/markup-compatibility/2006">
          <mc:Choice Requires="x14">
            <control shapeId="221186" r:id="rId6" name="Check Box 2">
              <controlPr defaultSize="0" autoFill="0" autoLine="0" autoPict="0">
                <anchor moveWithCells="1">
                  <from>
                    <xdr:col>1</xdr:col>
                    <xdr:colOff>304800</xdr:colOff>
                    <xdr:row>26</xdr:row>
                    <xdr:rowOff>171450</xdr:rowOff>
                  </from>
                  <to>
                    <xdr:col>1</xdr:col>
                    <xdr:colOff>609600</xdr:colOff>
                    <xdr:row>28</xdr:row>
                    <xdr:rowOff>0</xdr:rowOff>
                  </to>
                </anchor>
              </controlPr>
            </control>
          </mc:Choice>
        </mc:AlternateContent>
        <mc:AlternateContent xmlns:mc="http://schemas.openxmlformats.org/markup-compatibility/2006">
          <mc:Choice Requires="x14">
            <control shapeId="221187" r:id="rId7" name="Check Box 3">
              <controlPr defaultSize="0" autoFill="0" autoLine="0" autoPict="0">
                <anchor moveWithCells="1">
                  <from>
                    <xdr:col>1</xdr:col>
                    <xdr:colOff>279400</xdr:colOff>
                    <xdr:row>14</xdr:row>
                    <xdr:rowOff>184150</xdr:rowOff>
                  </from>
                  <to>
                    <xdr:col>1</xdr:col>
                    <xdr:colOff>565150</xdr:colOff>
                    <xdr:row>16</xdr:row>
                    <xdr:rowOff>0</xdr:rowOff>
                  </to>
                </anchor>
              </controlPr>
            </control>
          </mc:Choice>
        </mc:AlternateContent>
        <mc:AlternateContent xmlns:mc="http://schemas.openxmlformats.org/markup-compatibility/2006">
          <mc:Choice Requires="x14">
            <control shapeId="221188" r:id="rId8" name="Check Box 4">
              <controlPr defaultSize="0" autoFill="0" autoLine="0" autoPict="0">
                <anchor moveWithCells="1">
                  <from>
                    <xdr:col>1</xdr:col>
                    <xdr:colOff>266700</xdr:colOff>
                    <xdr:row>17</xdr:row>
                    <xdr:rowOff>12700</xdr:rowOff>
                  </from>
                  <to>
                    <xdr:col>1</xdr:col>
                    <xdr:colOff>552450</xdr:colOff>
                    <xdr:row>17</xdr:row>
                    <xdr:rowOff>209550</xdr:rowOff>
                  </to>
                </anchor>
              </controlPr>
            </control>
          </mc:Choice>
        </mc:AlternateContent>
        <mc:AlternateContent xmlns:mc="http://schemas.openxmlformats.org/markup-compatibility/2006">
          <mc:Choice Requires="x14">
            <control shapeId="221189" r:id="rId9" name="Check Box 5">
              <controlPr defaultSize="0" autoFill="0" autoLine="0" autoPict="0">
                <anchor moveWithCells="1">
                  <from>
                    <xdr:col>1</xdr:col>
                    <xdr:colOff>285750</xdr:colOff>
                    <xdr:row>24</xdr:row>
                    <xdr:rowOff>171450</xdr:rowOff>
                  </from>
                  <to>
                    <xdr:col>1</xdr:col>
                    <xdr:colOff>571500</xdr:colOff>
                    <xdr:row>25</xdr:row>
                    <xdr:rowOff>171450</xdr:rowOff>
                  </to>
                </anchor>
              </controlPr>
            </control>
          </mc:Choice>
        </mc:AlternateContent>
        <mc:AlternateContent xmlns:mc="http://schemas.openxmlformats.org/markup-compatibility/2006">
          <mc:Choice Requires="x14">
            <control shapeId="221190" r:id="rId10" name="Check Box 6">
              <controlPr defaultSize="0" autoFill="0" autoLine="0" autoPict="0">
                <anchor moveWithCells="1">
                  <from>
                    <xdr:col>1</xdr:col>
                    <xdr:colOff>285750</xdr:colOff>
                    <xdr:row>19</xdr:row>
                    <xdr:rowOff>12700</xdr:rowOff>
                  </from>
                  <to>
                    <xdr:col>1</xdr:col>
                    <xdr:colOff>584200</xdr:colOff>
                    <xdr:row>19</xdr:row>
                    <xdr:rowOff>241300</xdr:rowOff>
                  </to>
                </anchor>
              </controlPr>
            </control>
          </mc:Choice>
        </mc:AlternateContent>
        <mc:AlternateContent xmlns:mc="http://schemas.openxmlformats.org/markup-compatibility/2006">
          <mc:Choice Requires="x14">
            <control shapeId="221191" r:id="rId11" name="Check Box 7">
              <controlPr defaultSize="0" autoFill="0" autoLine="0" autoPict="0">
                <anchor moveWithCells="1">
                  <from>
                    <xdr:col>1</xdr:col>
                    <xdr:colOff>285750</xdr:colOff>
                    <xdr:row>21</xdr:row>
                    <xdr:rowOff>12700</xdr:rowOff>
                  </from>
                  <to>
                    <xdr:col>1</xdr:col>
                    <xdr:colOff>590550</xdr:colOff>
                    <xdr:row>21</xdr:row>
                    <xdr:rowOff>209550</xdr:rowOff>
                  </to>
                </anchor>
              </controlPr>
            </control>
          </mc:Choice>
        </mc:AlternateContent>
        <mc:AlternateContent xmlns:mc="http://schemas.openxmlformats.org/markup-compatibility/2006">
          <mc:Choice Requires="x14">
            <control shapeId="221192" r:id="rId12" name="Check Box 8">
              <controlPr defaultSize="0" autoFill="0" autoLine="0" autoPict="0">
                <anchor moveWithCells="1">
                  <from>
                    <xdr:col>1</xdr:col>
                    <xdr:colOff>298450</xdr:colOff>
                    <xdr:row>23</xdr:row>
                    <xdr:rowOff>12700</xdr:rowOff>
                  </from>
                  <to>
                    <xdr:col>1</xdr:col>
                    <xdr:colOff>590550</xdr:colOff>
                    <xdr:row>23</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15" customWidth="1"/>
    <col min="2" max="2" width="10.765625" style="15" customWidth="1"/>
    <col min="3" max="3" width="13.23046875" style="15" customWidth="1"/>
    <col min="4" max="4" width="6.765625" style="15" customWidth="1"/>
    <col min="5" max="5" width="4.765625" style="15" customWidth="1"/>
    <col min="6" max="6" width="7.23046875" style="15" customWidth="1"/>
    <col min="7" max="7" width="9.23046875" style="15"/>
    <col min="8" max="8" width="8.765625" style="15" customWidth="1"/>
    <col min="9" max="9" width="10.765625" style="15" customWidth="1"/>
    <col min="10" max="11" width="3.53515625" style="15" customWidth="1"/>
    <col min="12" max="12" width="1.23046875" style="15" customWidth="1"/>
    <col min="13" max="17" width="9.23046875" style="15"/>
    <col min="18" max="18" width="15.765625" style="15" customWidth="1"/>
    <col min="19" max="16384" width="9.23046875" style="15"/>
  </cols>
  <sheetData>
    <row r="1" spans="1:18" ht="70.900000000000006" customHeight="1" x14ac:dyDescent="0.35">
      <c r="A1" s="5" t="s">
        <v>253</v>
      </c>
      <c r="B1" s="17"/>
      <c r="C1" s="17"/>
      <c r="D1" s="17"/>
      <c r="E1" s="17"/>
      <c r="F1" s="17"/>
      <c r="G1" s="17"/>
      <c r="H1" s="17"/>
      <c r="I1" s="17"/>
      <c r="J1" s="17"/>
      <c r="K1" s="17"/>
    </row>
    <row r="2" spans="1:18" ht="21" customHeight="1" x14ac:dyDescent="0.4">
      <c r="B2" s="581" t="s">
        <v>250</v>
      </c>
      <c r="C2" s="582"/>
      <c r="D2" s="582"/>
      <c r="E2" s="582"/>
      <c r="F2" s="582"/>
      <c r="G2" s="582"/>
      <c r="H2" s="582"/>
      <c r="I2" s="582"/>
      <c r="J2" s="583"/>
      <c r="M2" s="568" t="s">
        <v>72</v>
      </c>
      <c r="N2" s="569"/>
      <c r="O2" s="570"/>
    </row>
    <row r="3" spans="1:18" ht="16.149999999999999" customHeight="1" x14ac:dyDescent="0.35">
      <c r="B3" s="584" t="s">
        <v>369</v>
      </c>
      <c r="C3" s="585"/>
      <c r="D3" s="585"/>
      <c r="E3" s="585"/>
      <c r="F3" s="585"/>
      <c r="G3" s="585"/>
      <c r="H3" s="585"/>
      <c r="I3" s="585"/>
      <c r="J3" s="586"/>
    </row>
    <row r="4" spans="1:18" ht="16.149999999999999" customHeight="1" x14ac:dyDescent="0.35">
      <c r="B4" s="584" t="s">
        <v>487</v>
      </c>
      <c r="C4" s="585"/>
      <c r="D4" s="585"/>
      <c r="E4" s="585"/>
      <c r="F4" s="585"/>
      <c r="G4" s="585"/>
      <c r="H4" s="585"/>
      <c r="I4" s="585"/>
      <c r="J4" s="586"/>
      <c r="M4" s="16"/>
    </row>
    <row r="5" spans="1:18" ht="16.149999999999999" customHeight="1" x14ac:dyDescent="0.35">
      <c r="B5" s="220"/>
      <c r="C5" s="221"/>
      <c r="D5" s="222"/>
      <c r="E5" s="222"/>
      <c r="F5" s="222"/>
      <c r="G5" s="222"/>
      <c r="H5" s="223"/>
      <c r="I5" s="223"/>
      <c r="J5" s="224"/>
    </row>
    <row r="6" spans="1:18" ht="16.149999999999999" customHeight="1" x14ac:dyDescent="0.35">
      <c r="B6" s="13" t="s">
        <v>0</v>
      </c>
      <c r="C6" s="14"/>
      <c r="D6" s="574"/>
      <c r="E6" s="574"/>
      <c r="F6" s="14" t="s">
        <v>126</v>
      </c>
      <c r="G6" s="14"/>
      <c r="H6" s="14"/>
      <c r="I6" s="18"/>
      <c r="J6" s="19"/>
    </row>
    <row r="7" spans="1:18" ht="16.149999999999999" customHeight="1" x14ac:dyDescent="0.35">
      <c r="B7" s="20"/>
      <c r="C7" s="21"/>
      <c r="D7" s="21"/>
      <c r="E7" s="21"/>
      <c r="F7" s="21"/>
      <c r="G7" s="21"/>
      <c r="H7" s="21"/>
      <c r="I7" s="21"/>
      <c r="J7" s="22"/>
    </row>
    <row r="8" spans="1:18" ht="16.149999999999999" customHeight="1" x14ac:dyDescent="0.35">
      <c r="B8" s="20"/>
      <c r="C8" s="21"/>
      <c r="D8" s="21"/>
      <c r="E8" s="21"/>
      <c r="F8" s="21"/>
      <c r="G8" s="21"/>
      <c r="H8" s="21"/>
      <c r="I8" s="21"/>
      <c r="J8" s="22"/>
    </row>
    <row r="9" spans="1:18" ht="16.149999999999999" customHeight="1" x14ac:dyDescent="0.35">
      <c r="B9" s="571" t="s">
        <v>4</v>
      </c>
      <c r="C9" s="572"/>
      <c r="D9" s="572"/>
      <c r="E9" s="572"/>
      <c r="F9" s="572"/>
      <c r="G9" s="572"/>
      <c r="H9" s="572"/>
      <c r="I9" s="572"/>
      <c r="J9" s="573"/>
      <c r="L9" s="513" t="s">
        <v>319</v>
      </c>
      <c r="M9" s="513"/>
      <c r="N9" s="513"/>
      <c r="O9" s="513"/>
      <c r="P9" s="513"/>
      <c r="Q9" s="513"/>
      <c r="R9" s="513"/>
    </row>
    <row r="10" spans="1:18" ht="16.149999999999999" customHeight="1" x14ac:dyDescent="0.35">
      <c r="B10" s="24"/>
      <c r="C10" s="25"/>
      <c r="D10" s="25"/>
      <c r="E10" s="25"/>
      <c r="F10" s="25"/>
      <c r="G10" s="25"/>
      <c r="H10" s="25"/>
      <c r="I10" s="25"/>
      <c r="J10" s="26"/>
      <c r="L10" s="513"/>
      <c r="M10" s="513"/>
      <c r="N10" s="513"/>
      <c r="O10" s="513"/>
      <c r="P10" s="513"/>
      <c r="Q10" s="513"/>
      <c r="R10" s="513"/>
    </row>
    <row r="11" spans="1:18" ht="16.149999999999999" customHeight="1" x14ac:dyDescent="0.35">
      <c r="B11" s="575" t="s">
        <v>136</v>
      </c>
      <c r="C11" s="576"/>
      <c r="D11" s="576"/>
      <c r="E11" s="576"/>
      <c r="F11" s="576"/>
      <c r="G11" s="576"/>
      <c r="H11" s="576"/>
      <c r="I11" s="576"/>
      <c r="J11" s="577"/>
      <c r="L11" s="513"/>
      <c r="M11" s="513"/>
      <c r="N11" s="513"/>
      <c r="O11" s="513"/>
      <c r="P11" s="513"/>
      <c r="Q11" s="513"/>
      <c r="R11" s="513"/>
    </row>
    <row r="12" spans="1:18" ht="16.149999999999999" customHeight="1" x14ac:dyDescent="0.35">
      <c r="B12" s="28"/>
      <c r="C12" s="29"/>
      <c r="D12" s="29"/>
      <c r="E12" s="29"/>
      <c r="F12" s="29"/>
      <c r="G12" s="29"/>
      <c r="H12" s="29"/>
      <c r="I12" s="29"/>
      <c r="J12" s="30"/>
      <c r="L12" s="513"/>
      <c r="M12" s="513"/>
      <c r="N12" s="513"/>
      <c r="O12" s="513"/>
      <c r="P12" s="513"/>
      <c r="Q12" s="513"/>
      <c r="R12" s="513"/>
    </row>
    <row r="13" spans="1:18" ht="16.149999999999999" customHeight="1" x14ac:dyDescent="0.35">
      <c r="B13" s="31" t="s">
        <v>2</v>
      </c>
      <c r="C13" s="29"/>
      <c r="D13" s="29"/>
      <c r="E13" s="32" t="s">
        <v>3</v>
      </c>
      <c r="F13" s="29"/>
      <c r="G13" s="29"/>
      <c r="H13" s="29"/>
      <c r="I13" s="29"/>
      <c r="J13" s="30"/>
    </row>
    <row r="14" spans="1:18" ht="16.149999999999999" customHeight="1" x14ac:dyDescent="0.35">
      <c r="B14" s="31"/>
      <c r="C14" s="29"/>
      <c r="D14" s="29"/>
      <c r="E14" s="32"/>
      <c r="F14" s="29"/>
      <c r="G14" s="29"/>
      <c r="H14" s="29"/>
      <c r="I14" s="29"/>
      <c r="J14" s="30"/>
    </row>
    <row r="15" spans="1:18" ht="16.149999999999999" customHeight="1" x14ac:dyDescent="0.35">
      <c r="B15" s="31" t="s">
        <v>273</v>
      </c>
      <c r="C15" s="32"/>
      <c r="D15" s="29"/>
      <c r="E15" s="29"/>
      <c r="F15" s="29"/>
      <c r="G15" s="29"/>
      <c r="H15" s="29"/>
      <c r="I15" s="29"/>
      <c r="J15" s="30"/>
    </row>
    <row r="16" spans="1:18" ht="16.149999999999999" customHeight="1" x14ac:dyDescent="0.35">
      <c r="B16" s="31"/>
      <c r="C16" s="32"/>
      <c r="D16" s="29"/>
      <c r="E16" s="29"/>
      <c r="F16" s="29"/>
      <c r="G16" s="29"/>
      <c r="H16" s="29"/>
      <c r="I16" s="29"/>
      <c r="J16" s="30"/>
    </row>
    <row r="17" spans="2:18" ht="16.149999999999999" customHeight="1" x14ac:dyDescent="0.35">
      <c r="B17" s="31" t="s">
        <v>274</v>
      </c>
      <c r="C17" s="32"/>
      <c r="D17" s="29"/>
      <c r="E17" s="578"/>
      <c r="F17" s="579"/>
      <c r="G17" s="579"/>
      <c r="H17" s="579"/>
      <c r="I17" s="580"/>
      <c r="J17" s="33"/>
    </row>
    <row r="18" spans="2:18" ht="16.149999999999999" customHeight="1" x14ac:dyDescent="0.35">
      <c r="B18" s="31" t="s">
        <v>133</v>
      </c>
      <c r="C18" s="32"/>
      <c r="D18" s="29"/>
      <c r="E18" s="542"/>
      <c r="F18" s="543"/>
      <c r="G18" s="543"/>
      <c r="H18" s="543"/>
      <c r="I18" s="544"/>
      <c r="J18" s="33"/>
    </row>
    <row r="19" spans="2:18" ht="16.149999999999999" customHeight="1" x14ac:dyDescent="0.35">
      <c r="B19" s="31" t="s">
        <v>6</v>
      </c>
      <c r="C19" s="32"/>
      <c r="D19" s="29"/>
      <c r="E19" s="587"/>
      <c r="F19" s="588"/>
      <c r="G19" s="588"/>
      <c r="H19" s="588"/>
      <c r="I19" s="589"/>
      <c r="J19" s="30"/>
    </row>
    <row r="20" spans="2:18" ht="16.149999999999999" customHeight="1" x14ac:dyDescent="0.35">
      <c r="B20" s="31"/>
      <c r="C20" s="32"/>
      <c r="D20" s="29"/>
      <c r="E20" s="34"/>
      <c r="F20" s="29"/>
      <c r="G20" s="29"/>
      <c r="H20" s="29"/>
      <c r="I20" s="29"/>
      <c r="J20" s="30"/>
    </row>
    <row r="21" spans="2:18" ht="16.149999999999999" customHeight="1" x14ac:dyDescent="0.35">
      <c r="B21" s="31" t="s">
        <v>274</v>
      </c>
      <c r="C21" s="32"/>
      <c r="D21" s="29"/>
      <c r="E21" s="549"/>
      <c r="F21" s="549"/>
      <c r="G21" s="549"/>
      <c r="H21" s="549"/>
      <c r="I21" s="549"/>
      <c r="J21" s="30"/>
    </row>
    <row r="22" spans="2:18" ht="16.149999999999999" customHeight="1" x14ac:dyDescent="0.35">
      <c r="B22" s="31" t="s">
        <v>133</v>
      </c>
      <c r="C22" s="32"/>
      <c r="D22" s="29"/>
      <c r="E22" s="545"/>
      <c r="F22" s="545"/>
      <c r="G22" s="545"/>
      <c r="H22" s="545"/>
      <c r="I22" s="545"/>
      <c r="J22" s="30"/>
    </row>
    <row r="23" spans="2:18" ht="16.149999999999999" customHeight="1" x14ac:dyDescent="0.35">
      <c r="B23" s="31" t="s">
        <v>6</v>
      </c>
      <c r="C23" s="32"/>
      <c r="D23" s="29"/>
      <c r="E23" s="556"/>
      <c r="F23" s="556"/>
      <c r="G23" s="556"/>
      <c r="H23" s="556"/>
      <c r="I23" s="556"/>
      <c r="J23" s="30"/>
    </row>
    <row r="24" spans="2:18" ht="16.149999999999999" customHeight="1" x14ac:dyDescent="0.35">
      <c r="B24" s="31"/>
      <c r="C24" s="29"/>
      <c r="D24" s="29"/>
      <c r="E24" s="32"/>
      <c r="F24" s="29"/>
      <c r="G24" s="29"/>
      <c r="H24" s="29"/>
      <c r="I24" s="29"/>
      <c r="J24" s="30"/>
    </row>
    <row r="25" spans="2:18" ht="16.149999999999999" customHeight="1" x14ac:dyDescent="0.35">
      <c r="B25" s="31" t="s">
        <v>94</v>
      </c>
      <c r="C25" s="32"/>
      <c r="D25" s="29"/>
      <c r="E25" s="29"/>
      <c r="F25" s="29"/>
      <c r="G25" s="29"/>
      <c r="H25" s="29"/>
      <c r="I25" s="29"/>
      <c r="J25" s="30"/>
      <c r="L25" s="590" t="s">
        <v>320</v>
      </c>
      <c r="M25" s="590"/>
      <c r="N25" s="590"/>
      <c r="O25" s="590"/>
      <c r="P25" s="590"/>
      <c r="Q25" s="590"/>
      <c r="R25" s="590"/>
    </row>
    <row r="26" spans="2:18" ht="16.149999999999999" customHeight="1" x14ac:dyDescent="0.35">
      <c r="B26" s="31"/>
      <c r="C26" s="32"/>
      <c r="D26" s="29"/>
      <c r="E26" s="29"/>
      <c r="F26" s="29"/>
      <c r="G26" s="29"/>
      <c r="H26" s="29"/>
      <c r="I26" s="29"/>
      <c r="J26" s="30"/>
      <c r="L26" s="590"/>
      <c r="M26" s="590"/>
      <c r="N26" s="590"/>
      <c r="O26" s="590"/>
      <c r="P26" s="590"/>
      <c r="Q26" s="590"/>
      <c r="R26" s="590"/>
    </row>
    <row r="27" spans="2:18" ht="16.149999999999999" customHeight="1" x14ac:dyDescent="0.35">
      <c r="B27" s="31" t="s">
        <v>2</v>
      </c>
      <c r="C27" s="32"/>
      <c r="D27" s="29"/>
      <c r="E27" s="32" t="s">
        <v>3</v>
      </c>
      <c r="F27" s="29"/>
      <c r="G27" s="29"/>
      <c r="H27" s="29"/>
      <c r="I27" s="29"/>
      <c r="J27" s="30"/>
      <c r="L27" s="590"/>
      <c r="M27" s="590"/>
      <c r="N27" s="590"/>
      <c r="O27" s="590"/>
      <c r="P27" s="590"/>
      <c r="Q27" s="590"/>
      <c r="R27" s="590"/>
    </row>
    <row r="28" spans="2:18" ht="16.149999999999999" customHeight="1" x14ac:dyDescent="0.35">
      <c r="B28" s="31"/>
      <c r="C28" s="32"/>
      <c r="D28" s="29"/>
      <c r="E28" s="29"/>
      <c r="F28" s="29"/>
      <c r="G28" s="29"/>
      <c r="H28" s="29"/>
      <c r="I28" s="29"/>
      <c r="J28" s="30"/>
      <c r="L28" s="590"/>
      <c r="M28" s="590"/>
      <c r="N28" s="590"/>
      <c r="O28" s="590"/>
      <c r="P28" s="590"/>
      <c r="Q28" s="590"/>
      <c r="R28" s="590"/>
    </row>
    <row r="29" spans="2:18" ht="16.149999999999999" customHeight="1" x14ac:dyDescent="0.35">
      <c r="B29" s="31" t="s">
        <v>277</v>
      </c>
      <c r="C29" s="32"/>
      <c r="D29" s="29"/>
      <c r="E29" s="29"/>
      <c r="F29" s="29"/>
      <c r="G29" s="29"/>
      <c r="H29" s="29"/>
      <c r="I29" s="29"/>
      <c r="J29" s="30"/>
      <c r="L29" s="590"/>
      <c r="M29" s="590"/>
      <c r="N29" s="590"/>
      <c r="O29" s="590"/>
      <c r="P29" s="590"/>
      <c r="Q29" s="590"/>
      <c r="R29" s="590"/>
    </row>
    <row r="30" spans="2:18" ht="16.149999999999999" customHeight="1" x14ac:dyDescent="0.35">
      <c r="B30" s="31"/>
      <c r="C30" s="32"/>
      <c r="D30" s="29"/>
      <c r="E30" s="29"/>
      <c r="F30" s="29"/>
      <c r="G30" s="29"/>
      <c r="H30" s="29"/>
      <c r="I30" s="29"/>
      <c r="J30" s="30"/>
    </row>
    <row r="31" spans="2:18" ht="16.149999999999999" customHeight="1" x14ac:dyDescent="0.35">
      <c r="B31" s="31" t="s">
        <v>5</v>
      </c>
      <c r="C31" s="32"/>
      <c r="D31" s="29"/>
      <c r="E31" s="578"/>
      <c r="F31" s="579"/>
      <c r="G31" s="579"/>
      <c r="H31" s="579"/>
      <c r="I31" s="580"/>
      <c r="J31" s="33"/>
    </row>
    <row r="32" spans="2:18" ht="16.149999999999999" customHeight="1" x14ac:dyDescent="0.35">
      <c r="B32" s="31" t="s">
        <v>133</v>
      </c>
      <c r="C32" s="32"/>
      <c r="D32" s="29"/>
      <c r="E32" s="542"/>
      <c r="F32" s="543"/>
      <c r="G32" s="543"/>
      <c r="H32" s="543"/>
      <c r="I32" s="544"/>
      <c r="J32" s="33"/>
    </row>
    <row r="33" spans="2:18" ht="16.149999999999999" customHeight="1" x14ac:dyDescent="0.35">
      <c r="B33" s="31" t="s">
        <v>6</v>
      </c>
      <c r="C33" s="32"/>
      <c r="D33" s="29"/>
      <c r="E33" s="553"/>
      <c r="F33" s="554"/>
      <c r="G33" s="554"/>
      <c r="H33" s="554"/>
      <c r="I33" s="555"/>
      <c r="J33" s="30"/>
    </row>
    <row r="34" spans="2:18" ht="16.149999999999999" customHeight="1" x14ac:dyDescent="0.35">
      <c r="B34" s="31"/>
      <c r="C34" s="32"/>
      <c r="D34" s="29"/>
      <c r="E34" s="34"/>
      <c r="F34" s="29"/>
      <c r="G34" s="29"/>
      <c r="H34" s="29"/>
      <c r="I34" s="29"/>
      <c r="J34" s="30"/>
    </row>
    <row r="35" spans="2:18" ht="16.149999999999999" customHeight="1" x14ac:dyDescent="0.35">
      <c r="B35" s="31" t="s">
        <v>5</v>
      </c>
      <c r="C35" s="32"/>
      <c r="D35" s="29"/>
      <c r="E35" s="549"/>
      <c r="F35" s="549"/>
      <c r="G35" s="549"/>
      <c r="H35" s="549"/>
      <c r="I35" s="549"/>
      <c r="J35" s="30"/>
    </row>
    <row r="36" spans="2:18" ht="16.149999999999999" customHeight="1" x14ac:dyDescent="0.35">
      <c r="B36" s="31" t="s">
        <v>133</v>
      </c>
      <c r="C36" s="32"/>
      <c r="D36" s="29"/>
      <c r="E36" s="545"/>
      <c r="F36" s="545"/>
      <c r="G36" s="545"/>
      <c r="H36" s="545"/>
      <c r="I36" s="545"/>
      <c r="J36" s="30"/>
    </row>
    <row r="37" spans="2:18" ht="16.149999999999999" customHeight="1" x14ac:dyDescent="0.35">
      <c r="B37" s="31" t="s">
        <v>6</v>
      </c>
      <c r="C37" s="32"/>
      <c r="D37" s="29"/>
      <c r="E37" s="556"/>
      <c r="F37" s="556"/>
      <c r="G37" s="556"/>
      <c r="H37" s="556"/>
      <c r="I37" s="556"/>
      <c r="J37" s="30"/>
    </row>
    <row r="38" spans="2:18" ht="16.149999999999999" customHeight="1" x14ac:dyDescent="0.35">
      <c r="B38" s="94"/>
      <c r="C38" s="95"/>
      <c r="D38" s="95"/>
      <c r="E38" s="95"/>
      <c r="F38" s="95"/>
      <c r="G38" s="95"/>
      <c r="H38" s="95"/>
      <c r="I38" s="95"/>
      <c r="J38" s="96"/>
    </row>
    <row r="39" spans="2:18" ht="16.149999999999999" customHeight="1" x14ac:dyDescent="0.35">
      <c r="B39" s="31" t="s">
        <v>252</v>
      </c>
      <c r="C39" s="32"/>
      <c r="D39" s="29"/>
      <c r="E39" s="29"/>
      <c r="F39" s="29"/>
      <c r="G39" s="35"/>
      <c r="H39" s="29"/>
      <c r="I39" s="29"/>
      <c r="J39" s="30"/>
    </row>
    <row r="40" spans="2:18" ht="300" customHeight="1" x14ac:dyDescent="0.35">
      <c r="B40" s="530"/>
      <c r="C40" s="531"/>
      <c r="D40" s="531"/>
      <c r="E40" s="531"/>
      <c r="F40" s="531"/>
      <c r="G40" s="531"/>
      <c r="H40" s="531"/>
      <c r="I40" s="532"/>
      <c r="J40" s="93"/>
    </row>
    <row r="41" spans="2:18" ht="16.149999999999999" customHeight="1" x14ac:dyDescent="0.35">
      <c r="B41" s="79" t="e">
        <f>"Enintään 1500 merkkiä ("&amp;TEXT(LEN(N_EUrahoitustieto),"0")&amp;" käytetty)"</f>
        <v>#NAME?</v>
      </c>
      <c r="C41" s="34"/>
      <c r="D41" s="34"/>
      <c r="E41" s="34"/>
      <c r="F41" s="34"/>
      <c r="G41" s="34"/>
      <c r="H41" s="34"/>
      <c r="I41" s="34"/>
      <c r="J41" s="33"/>
    </row>
    <row r="42" spans="2:18" ht="16.149999999999999" customHeight="1" x14ac:dyDescent="0.35">
      <c r="B42" s="82"/>
      <c r="C42" s="87"/>
      <c r="D42" s="87"/>
      <c r="E42" s="87"/>
      <c r="F42" s="87"/>
      <c r="G42" s="87"/>
      <c r="H42" s="87"/>
      <c r="I42" s="87"/>
      <c r="J42" s="88"/>
    </row>
    <row r="43" spans="2:18" ht="15" customHeight="1" x14ac:dyDescent="0.35">
      <c r="B43" s="89" t="s">
        <v>251</v>
      </c>
      <c r="C43" s="90"/>
      <c r="D43" s="91"/>
      <c r="E43" s="91"/>
      <c r="F43" s="91"/>
      <c r="G43" s="91"/>
      <c r="H43" s="91"/>
      <c r="I43" s="91"/>
      <c r="J43" s="92"/>
    </row>
    <row r="44" spans="2:18" ht="15.5" x14ac:dyDescent="0.35">
      <c r="B44" s="562" t="s">
        <v>275</v>
      </c>
      <c r="C44" s="563"/>
      <c r="D44" s="563"/>
      <c r="E44" s="563"/>
      <c r="F44" s="563"/>
      <c r="G44" s="563"/>
      <c r="H44" s="563"/>
      <c r="I44" s="563"/>
      <c r="J44" s="564"/>
      <c r="L44" s="513" t="s">
        <v>301</v>
      </c>
      <c r="M44" s="513"/>
      <c r="N44" s="513"/>
      <c r="O44" s="513"/>
      <c r="P44" s="513"/>
      <c r="Q44" s="513"/>
      <c r="R44" s="513"/>
    </row>
    <row r="45" spans="2:18" ht="15.5" x14ac:dyDescent="0.35">
      <c r="B45" s="562"/>
      <c r="C45" s="563"/>
      <c r="D45" s="563"/>
      <c r="E45" s="563"/>
      <c r="F45" s="563"/>
      <c r="G45" s="563"/>
      <c r="H45" s="563"/>
      <c r="I45" s="563"/>
      <c r="J45" s="564"/>
      <c r="L45" s="513"/>
      <c r="M45" s="513"/>
      <c r="N45" s="513"/>
      <c r="O45" s="513"/>
      <c r="P45" s="513"/>
      <c r="Q45" s="513"/>
      <c r="R45" s="513"/>
    </row>
    <row r="46" spans="2:18" ht="16.149999999999999" customHeight="1" x14ac:dyDescent="0.35">
      <c r="B46" s="31"/>
      <c r="C46" s="32"/>
      <c r="D46" s="29"/>
      <c r="E46" s="29"/>
      <c r="F46" s="29"/>
      <c r="G46" s="29"/>
      <c r="H46" s="29"/>
      <c r="I46" s="29"/>
      <c r="J46" s="30"/>
      <c r="L46" s="513"/>
      <c r="M46" s="513"/>
      <c r="N46" s="513"/>
      <c r="O46" s="513"/>
      <c r="P46" s="513"/>
      <c r="Q46" s="513"/>
      <c r="R46" s="513"/>
    </row>
    <row r="47" spans="2:18" ht="16.149999999999999" customHeight="1" x14ac:dyDescent="0.35">
      <c r="B47" s="31" t="s">
        <v>2</v>
      </c>
      <c r="C47" s="29"/>
      <c r="D47" s="29"/>
      <c r="E47" s="32" t="s">
        <v>3</v>
      </c>
      <c r="F47" s="29"/>
      <c r="G47" s="29"/>
      <c r="H47" s="29"/>
      <c r="I47" s="29"/>
      <c r="J47" s="30"/>
    </row>
    <row r="48" spans="2:18" ht="16.149999999999999" customHeight="1" x14ac:dyDescent="0.35">
      <c r="B48" s="31"/>
      <c r="C48" s="32"/>
      <c r="D48" s="29"/>
      <c r="E48" s="32"/>
      <c r="F48" s="29"/>
      <c r="G48" s="29"/>
      <c r="H48" s="29"/>
      <c r="I48" s="29"/>
      <c r="J48" s="30"/>
    </row>
    <row r="49" spans="2:18" ht="16.149999999999999" customHeight="1" x14ac:dyDescent="0.35">
      <c r="B49" s="36" t="s">
        <v>115</v>
      </c>
      <c r="C49" s="37"/>
      <c r="D49" s="37"/>
      <c r="E49" s="37"/>
      <c r="F49" s="37"/>
      <c r="G49" s="37"/>
      <c r="H49" s="37"/>
      <c r="I49" s="37"/>
      <c r="J49" s="38"/>
      <c r="L49" s="39"/>
    </row>
    <row r="50" spans="2:18" ht="16.149999999999999" customHeight="1" x14ac:dyDescent="0.35">
      <c r="B50" s="40" t="s">
        <v>7</v>
      </c>
      <c r="C50" s="41"/>
      <c r="D50" s="41"/>
      <c r="E50" s="41"/>
      <c r="F50" s="41"/>
      <c r="G50" s="41"/>
      <c r="H50" s="41"/>
      <c r="I50" s="41"/>
      <c r="J50" s="42"/>
    </row>
    <row r="51" spans="2:18" ht="16.149999999999999" customHeight="1" x14ac:dyDescent="0.35">
      <c r="B51" s="527"/>
      <c r="C51" s="528"/>
      <c r="D51" s="528"/>
      <c r="E51" s="528"/>
      <c r="F51" s="528"/>
      <c r="G51" s="528"/>
      <c r="H51" s="528"/>
      <c r="I51" s="529"/>
      <c r="J51" s="43"/>
    </row>
    <row r="52" spans="2:18" ht="16.149999999999999" customHeight="1" x14ac:dyDescent="0.35">
      <c r="B52" s="44" t="s">
        <v>8</v>
      </c>
      <c r="C52" s="34"/>
      <c r="D52" s="34"/>
      <c r="E52" s="34"/>
      <c r="F52" s="34"/>
      <c r="G52" s="34"/>
      <c r="H52" s="34"/>
      <c r="I52" s="34"/>
      <c r="J52" s="43"/>
    </row>
    <row r="53" spans="2:18" ht="16.149999999999999" customHeight="1" x14ac:dyDescent="0.35">
      <c r="B53" s="527"/>
      <c r="C53" s="528"/>
      <c r="D53" s="528"/>
      <c r="E53" s="528"/>
      <c r="F53" s="528"/>
      <c r="G53" s="528"/>
      <c r="H53" s="528"/>
      <c r="I53" s="529"/>
      <c r="J53" s="43"/>
      <c r="M53" s="471"/>
      <c r="N53" s="471"/>
      <c r="O53" s="471"/>
      <c r="P53" s="471"/>
      <c r="Q53" s="471"/>
      <c r="R53" s="471"/>
    </row>
    <row r="54" spans="2:18" ht="16.149999999999999" customHeight="1" x14ac:dyDescent="0.35">
      <c r="B54" s="44" t="s">
        <v>480</v>
      </c>
      <c r="C54" s="32"/>
      <c r="D54" s="32"/>
      <c r="E54" s="32"/>
      <c r="F54" s="32"/>
      <c r="G54" s="32"/>
      <c r="H54" s="32"/>
      <c r="I54" s="32"/>
      <c r="J54" s="43"/>
      <c r="M54" s="471"/>
      <c r="N54" s="471"/>
      <c r="O54" s="471"/>
      <c r="P54" s="471"/>
      <c r="Q54" s="471"/>
      <c r="R54" s="471"/>
    </row>
    <row r="55" spans="2:18" ht="16.149999999999999" customHeight="1" x14ac:dyDescent="0.35">
      <c r="B55" s="561"/>
      <c r="C55" s="528"/>
      <c r="D55" s="528"/>
      <c r="E55" s="528"/>
      <c r="F55" s="528"/>
      <c r="G55" s="528"/>
      <c r="H55" s="528"/>
      <c r="I55" s="529"/>
      <c r="J55" s="43"/>
      <c r="L55" s="565" t="s">
        <v>488</v>
      </c>
      <c r="M55" s="566"/>
      <c r="N55" s="566"/>
      <c r="O55" s="566"/>
      <c r="P55" s="566"/>
      <c r="Q55" s="566"/>
      <c r="R55" s="567"/>
    </row>
    <row r="56" spans="2:18" ht="16.149999999999999" customHeight="1" x14ac:dyDescent="0.35">
      <c r="B56" s="44" t="s">
        <v>481</v>
      </c>
      <c r="C56" s="45"/>
      <c r="D56" s="45"/>
      <c r="E56" s="46"/>
      <c r="F56" s="46"/>
      <c r="G56" s="47"/>
      <c r="H56" s="47"/>
      <c r="I56" s="45"/>
      <c r="J56" s="43"/>
      <c r="L56" s="566"/>
      <c r="M56" s="566"/>
      <c r="N56" s="566"/>
      <c r="O56" s="566"/>
      <c r="P56" s="566"/>
      <c r="Q56" s="566"/>
      <c r="R56" s="567"/>
    </row>
    <row r="57" spans="2:18" ht="16.149999999999999" customHeight="1" x14ac:dyDescent="0.35">
      <c r="B57" s="558"/>
      <c r="C57" s="559"/>
      <c r="D57" s="559"/>
      <c r="E57" s="559"/>
      <c r="F57" s="559"/>
      <c r="G57" s="559"/>
      <c r="H57" s="559"/>
      <c r="I57" s="560"/>
      <c r="J57" s="43"/>
      <c r="L57" s="566"/>
      <c r="M57" s="566"/>
      <c r="N57" s="566"/>
      <c r="O57" s="566"/>
      <c r="P57" s="566"/>
      <c r="Q57" s="566"/>
      <c r="R57" s="567"/>
    </row>
    <row r="58" spans="2:18" ht="16.149999999999999" customHeight="1" x14ac:dyDescent="0.35">
      <c r="B58" s="44" t="s">
        <v>95</v>
      </c>
      <c r="C58" s="45"/>
      <c r="D58" s="45"/>
      <c r="E58" s="46"/>
      <c r="F58" s="46"/>
      <c r="G58" s="47"/>
      <c r="H58" s="47"/>
      <c r="I58" s="45"/>
      <c r="J58" s="43"/>
      <c r="L58" s="566"/>
      <c r="M58" s="566"/>
      <c r="N58" s="566"/>
      <c r="O58" s="566"/>
      <c r="P58" s="566"/>
      <c r="Q58" s="566"/>
      <c r="R58" s="567"/>
    </row>
    <row r="59" spans="2:18" ht="16.149999999999999" customHeight="1" x14ac:dyDescent="0.35">
      <c r="B59" s="527"/>
      <c r="C59" s="528"/>
      <c r="D59" s="528"/>
      <c r="E59" s="528"/>
      <c r="F59" s="528"/>
      <c r="G59" s="528"/>
      <c r="H59" s="528"/>
      <c r="I59" s="529"/>
      <c r="J59" s="43"/>
    </row>
    <row r="60" spans="2:18" ht="16.149999999999999" customHeight="1" x14ac:dyDescent="0.35">
      <c r="B60" s="44" t="s">
        <v>137</v>
      </c>
      <c r="C60" s="45"/>
      <c r="D60" s="45"/>
      <c r="E60" s="46"/>
      <c r="F60" s="46"/>
      <c r="G60" s="47"/>
      <c r="H60" s="47"/>
      <c r="I60" s="45"/>
      <c r="J60" s="43"/>
    </row>
    <row r="61" spans="2:18" ht="16.149999999999999" customHeight="1" x14ac:dyDescent="0.35">
      <c r="B61" s="549"/>
      <c r="C61" s="549"/>
      <c r="D61" s="549"/>
      <c r="E61" s="549"/>
      <c r="F61" s="46"/>
      <c r="G61" s="47"/>
      <c r="H61" s="47"/>
      <c r="I61" s="45"/>
      <c r="J61" s="43"/>
    </row>
    <row r="62" spans="2:18" ht="16.149999999999999" customHeight="1" x14ac:dyDescent="0.35">
      <c r="B62" s="44" t="s">
        <v>96</v>
      </c>
      <c r="C62" s="45"/>
      <c r="D62" s="45"/>
      <c r="E62" s="46"/>
      <c r="F62" s="46"/>
      <c r="G62" s="46" t="s">
        <v>97</v>
      </c>
      <c r="H62" s="47"/>
      <c r="I62" s="45"/>
      <c r="J62" s="43"/>
    </row>
    <row r="63" spans="2:18" ht="16.149999999999999" customHeight="1" x14ac:dyDescent="0.35">
      <c r="B63" s="518"/>
      <c r="C63" s="519"/>
      <c r="D63" s="519"/>
      <c r="E63" s="520"/>
      <c r="F63" s="34"/>
      <c r="G63" s="527"/>
      <c r="H63" s="528"/>
      <c r="I63" s="529"/>
      <c r="J63" s="43"/>
    </row>
    <row r="64" spans="2:18" ht="16.149999999999999" customHeight="1" x14ac:dyDescent="0.35">
      <c r="B64" s="44" t="s">
        <v>98</v>
      </c>
      <c r="C64" s="45"/>
      <c r="D64" s="45"/>
      <c r="E64" s="46"/>
      <c r="F64" s="46"/>
      <c r="G64" s="48" t="s">
        <v>99</v>
      </c>
      <c r="H64" s="47"/>
      <c r="I64" s="45"/>
      <c r="J64" s="43"/>
      <c r="L64" s="557" t="s">
        <v>482</v>
      </c>
      <c r="M64" s="557"/>
      <c r="N64" s="557"/>
      <c r="O64" s="557"/>
      <c r="P64" s="557"/>
      <c r="Q64" s="557"/>
      <c r="R64" s="557"/>
    </row>
    <row r="65" spans="2:18" ht="16.149999999999999" customHeight="1" x14ac:dyDescent="0.35">
      <c r="B65" s="546"/>
      <c r="C65" s="547"/>
      <c r="D65" s="547"/>
      <c r="E65" s="548"/>
      <c r="F65" s="34"/>
      <c r="G65" s="530"/>
      <c r="H65" s="531"/>
      <c r="I65" s="532"/>
      <c r="J65" s="43"/>
      <c r="L65" s="557"/>
      <c r="M65" s="557"/>
      <c r="N65" s="557"/>
      <c r="O65" s="557"/>
      <c r="P65" s="557"/>
      <c r="Q65" s="557"/>
      <c r="R65" s="557"/>
    </row>
    <row r="66" spans="2:18" ht="16.149999999999999" customHeight="1" x14ac:dyDescent="0.35">
      <c r="B66" s="49" t="s">
        <v>128</v>
      </c>
      <c r="C66" s="50"/>
      <c r="D66" s="50"/>
      <c r="E66" s="50"/>
      <c r="F66" s="34"/>
      <c r="G66" s="34"/>
      <c r="H66" s="34"/>
      <c r="I66" s="34"/>
      <c r="J66" s="43"/>
      <c r="L66" s="557"/>
      <c r="M66" s="557"/>
      <c r="N66" s="557"/>
      <c r="O66" s="557"/>
      <c r="P66" s="557"/>
      <c r="Q66" s="557"/>
      <c r="R66" s="557"/>
    </row>
    <row r="67" spans="2:18" ht="16.149999999999999" customHeight="1" x14ac:dyDescent="0.35">
      <c r="B67" s="550"/>
      <c r="C67" s="551"/>
      <c r="D67" s="551"/>
      <c r="E67" s="552"/>
      <c r="F67" s="34"/>
      <c r="G67" s="34"/>
      <c r="H67" s="34"/>
      <c r="I67" s="34"/>
      <c r="J67" s="43"/>
      <c r="L67" s="557"/>
      <c r="M67" s="557"/>
      <c r="N67" s="557"/>
      <c r="O67" s="557"/>
      <c r="P67" s="557"/>
      <c r="Q67" s="557"/>
      <c r="R67" s="557"/>
    </row>
    <row r="68" spans="2:18" ht="16.149999999999999" customHeight="1" x14ac:dyDescent="0.35">
      <c r="B68" s="44" t="s">
        <v>177</v>
      </c>
      <c r="C68" s="45"/>
      <c r="D68" s="45"/>
      <c r="E68" s="46"/>
      <c r="F68" s="46"/>
      <c r="G68" s="47"/>
      <c r="H68" s="47"/>
      <c r="I68" s="45"/>
      <c r="J68" s="43"/>
      <c r="L68" s="51"/>
    </row>
    <row r="69" spans="2:18" s="17" customFormat="1" ht="16.149999999999999" customHeight="1" x14ac:dyDescent="0.35">
      <c r="B69" s="527"/>
      <c r="C69" s="528"/>
      <c r="D69" s="528"/>
      <c r="E69" s="528"/>
      <c r="F69" s="528"/>
      <c r="G69" s="528"/>
      <c r="H69" s="528"/>
      <c r="I69" s="529"/>
      <c r="J69" s="43"/>
      <c r="L69" s="557" t="s">
        <v>322</v>
      </c>
      <c r="M69" s="557"/>
      <c r="N69" s="557"/>
      <c r="O69" s="557"/>
      <c r="P69" s="557"/>
      <c r="Q69" s="557"/>
      <c r="R69" s="557"/>
    </row>
    <row r="70" spans="2:18" s="17" customFormat="1" ht="16.149999999999999" customHeight="1" x14ac:dyDescent="0.35">
      <c r="B70" s="44" t="s">
        <v>178</v>
      </c>
      <c r="C70" s="45"/>
      <c r="D70" s="45"/>
      <c r="E70" s="46"/>
      <c r="F70" s="46" t="s">
        <v>179</v>
      </c>
      <c r="G70" s="47"/>
      <c r="H70" s="47"/>
      <c r="I70" s="45"/>
      <c r="J70" s="43"/>
      <c r="L70" s="557"/>
      <c r="M70" s="557"/>
      <c r="N70" s="557"/>
      <c r="O70" s="557"/>
      <c r="P70" s="557"/>
      <c r="Q70" s="557"/>
      <c r="R70" s="557"/>
    </row>
    <row r="71" spans="2:18" s="17" customFormat="1" ht="16.149999999999999" customHeight="1" x14ac:dyDescent="0.35">
      <c r="B71" s="518"/>
      <c r="C71" s="519"/>
      <c r="D71" s="520"/>
      <c r="E71" s="46"/>
      <c r="F71" s="521"/>
      <c r="G71" s="522"/>
      <c r="H71" s="522"/>
      <c r="I71" s="523"/>
      <c r="J71" s="43"/>
      <c r="L71" s="557"/>
      <c r="M71" s="557"/>
      <c r="N71" s="557"/>
      <c r="O71" s="557"/>
      <c r="P71" s="557"/>
      <c r="Q71" s="557"/>
      <c r="R71" s="557"/>
    </row>
    <row r="72" spans="2:18" s="17" customFormat="1" ht="16.149999999999999" customHeight="1" x14ac:dyDescent="0.35">
      <c r="B72" s="44"/>
      <c r="C72" s="45"/>
      <c r="D72" s="45"/>
      <c r="E72" s="46"/>
      <c r="F72" s="46"/>
      <c r="G72" s="47"/>
      <c r="H72" s="47"/>
      <c r="I72" s="45"/>
      <c r="J72" s="43"/>
      <c r="L72" s="557"/>
      <c r="M72" s="557"/>
      <c r="N72" s="557"/>
      <c r="O72" s="557"/>
      <c r="P72" s="557"/>
      <c r="Q72" s="557"/>
      <c r="R72" s="557"/>
    </row>
    <row r="73" spans="2:18" s="17" customFormat="1" ht="34.15" customHeight="1" x14ac:dyDescent="0.35">
      <c r="B73" s="44" t="s">
        <v>100</v>
      </c>
      <c r="C73" s="45"/>
      <c r="D73" s="45"/>
      <c r="E73" s="46"/>
      <c r="F73" s="46"/>
      <c r="G73" s="47"/>
      <c r="H73" s="47"/>
      <c r="I73" s="45"/>
      <c r="J73" s="43"/>
      <c r="L73" s="557"/>
      <c r="M73" s="557"/>
      <c r="N73" s="557"/>
      <c r="O73" s="557"/>
      <c r="P73" s="557"/>
      <c r="Q73" s="557"/>
      <c r="R73" s="557"/>
    </row>
    <row r="74" spans="2:18" s="17" customFormat="1" ht="16.149999999999999" customHeight="1" x14ac:dyDescent="0.35">
      <c r="B74" s="44"/>
      <c r="C74" s="45"/>
      <c r="D74" s="45"/>
      <c r="E74" s="46"/>
      <c r="F74" s="46"/>
      <c r="G74" s="47"/>
      <c r="H74" s="47"/>
      <c r="I74" s="45"/>
      <c r="J74" s="43"/>
      <c r="L74" s="259" t="s">
        <v>302</v>
      </c>
      <c r="M74" s="259"/>
      <c r="N74" s="259"/>
      <c r="O74" s="259"/>
      <c r="P74" s="259"/>
      <c r="Q74" s="259"/>
      <c r="R74" s="259"/>
    </row>
    <row r="75" spans="2:18" s="17" customFormat="1" ht="16.149999999999999" customHeight="1" x14ac:dyDescent="0.35">
      <c r="B75" s="31" t="s">
        <v>2</v>
      </c>
      <c r="C75" s="45"/>
      <c r="D75" s="45"/>
      <c r="E75" s="47" t="s">
        <v>3</v>
      </c>
      <c r="F75" s="46"/>
      <c r="G75" s="47"/>
      <c r="H75" s="47"/>
      <c r="I75" s="45"/>
      <c r="J75" s="43"/>
      <c r="L75" s="259"/>
      <c r="M75" s="259"/>
      <c r="N75" s="259"/>
      <c r="O75" s="259"/>
      <c r="P75" s="259"/>
      <c r="Q75" s="259"/>
      <c r="R75" s="259"/>
    </row>
    <row r="76" spans="2:18" s="17" customFormat="1" ht="30" customHeight="1" x14ac:dyDescent="0.35">
      <c r="B76" s="31"/>
      <c r="C76" s="45"/>
      <c r="D76" s="45"/>
      <c r="E76" s="32"/>
      <c r="F76" s="46"/>
      <c r="G76" s="47"/>
      <c r="H76" s="47"/>
      <c r="I76" s="45"/>
      <c r="J76" s="43"/>
      <c r="L76" s="259"/>
      <c r="M76" s="259"/>
      <c r="N76" s="259"/>
      <c r="O76" s="259"/>
      <c r="P76" s="259"/>
      <c r="Q76" s="259"/>
      <c r="R76" s="259"/>
    </row>
    <row r="77" spans="2:18" s="17" customFormat="1" ht="16.149999999999999" customHeight="1" x14ac:dyDescent="0.35">
      <c r="B77" s="31" t="s">
        <v>180</v>
      </c>
      <c r="C77" s="45"/>
      <c r="D77" s="45"/>
      <c r="E77" s="32"/>
      <c r="F77" s="46"/>
      <c r="G77" s="47"/>
      <c r="H77" s="47"/>
      <c r="I77" s="45"/>
      <c r="J77" s="43"/>
      <c r="L77" s="524" t="s">
        <v>321</v>
      </c>
      <c r="M77" s="524"/>
      <c r="N77" s="524"/>
      <c r="O77" s="524"/>
      <c r="P77" s="524"/>
      <c r="Q77" s="524"/>
      <c r="R77" s="524"/>
    </row>
    <row r="78" spans="2:18" s="17" customFormat="1" ht="16.149999999999999" customHeight="1" x14ac:dyDescent="0.35">
      <c r="B78" s="527"/>
      <c r="C78" s="528"/>
      <c r="D78" s="528"/>
      <c r="E78" s="528"/>
      <c r="F78" s="528"/>
      <c r="G78" s="528"/>
      <c r="H78" s="528"/>
      <c r="I78" s="529"/>
      <c r="J78" s="43"/>
      <c r="L78" s="524"/>
      <c r="M78" s="524"/>
      <c r="N78" s="524"/>
      <c r="O78" s="524"/>
      <c r="P78" s="524"/>
      <c r="Q78" s="524"/>
      <c r="R78" s="524"/>
    </row>
    <row r="79" spans="2:18" s="17" customFormat="1" ht="16.149999999999999" customHeight="1" x14ac:dyDescent="0.35">
      <c r="B79" s="31" t="s">
        <v>181</v>
      </c>
      <c r="C79" s="45"/>
      <c r="D79" s="45"/>
      <c r="E79" s="32"/>
      <c r="F79" s="46" t="s">
        <v>182</v>
      </c>
      <c r="G79" s="47"/>
      <c r="H79" s="47"/>
      <c r="I79" s="45"/>
      <c r="J79" s="43"/>
      <c r="L79" s="524"/>
      <c r="M79" s="524"/>
      <c r="N79" s="524"/>
      <c r="O79" s="524"/>
      <c r="P79" s="524"/>
      <c r="Q79" s="524"/>
      <c r="R79" s="524"/>
    </row>
    <row r="80" spans="2:18" s="52" customFormat="1" ht="16.149999999999999" customHeight="1" x14ac:dyDescent="0.35">
      <c r="B80" s="518"/>
      <c r="C80" s="519"/>
      <c r="D80" s="520"/>
      <c r="E80" s="32"/>
      <c r="F80" s="521"/>
      <c r="G80" s="522"/>
      <c r="H80" s="522"/>
      <c r="I80" s="523"/>
      <c r="J80" s="53"/>
      <c r="K80" s="368"/>
      <c r="L80" s="524"/>
      <c r="M80" s="524"/>
      <c r="N80" s="524"/>
      <c r="O80" s="524"/>
      <c r="P80" s="524"/>
      <c r="Q80" s="524"/>
      <c r="R80" s="524"/>
    </row>
    <row r="81" spans="2:20" ht="16.149999999999999" customHeight="1" x14ac:dyDescent="0.35">
      <c r="B81" s="31"/>
      <c r="C81" s="45"/>
      <c r="D81" s="45"/>
      <c r="E81" s="32"/>
      <c r="F81" s="46"/>
      <c r="G81" s="47"/>
      <c r="H81" s="47"/>
      <c r="I81" s="45"/>
      <c r="J81" s="43"/>
      <c r="K81" s="143"/>
      <c r="L81" s="524"/>
      <c r="M81" s="524"/>
      <c r="N81" s="524"/>
      <c r="O81" s="524"/>
      <c r="P81" s="524"/>
      <c r="Q81" s="524"/>
      <c r="R81" s="524"/>
    </row>
    <row r="82" spans="2:20" ht="16.149999999999999" customHeight="1" x14ac:dyDescent="0.35">
      <c r="B82" s="31" t="s">
        <v>100</v>
      </c>
      <c r="C82" s="45"/>
      <c r="D82" s="45"/>
      <c r="E82" s="32"/>
      <c r="F82" s="46"/>
      <c r="G82" s="47"/>
      <c r="H82" s="47"/>
      <c r="I82" s="45"/>
      <c r="J82" s="54"/>
      <c r="K82" s="143"/>
      <c r="L82" s="524"/>
      <c r="M82" s="524"/>
      <c r="N82" s="524"/>
      <c r="O82" s="524"/>
      <c r="P82" s="524"/>
      <c r="Q82" s="524"/>
      <c r="R82" s="524"/>
    </row>
    <row r="83" spans="2:20" ht="16.149999999999999" customHeight="1" x14ac:dyDescent="0.35">
      <c r="B83" s="31"/>
      <c r="C83" s="45"/>
      <c r="D83" s="45"/>
      <c r="E83" s="32"/>
      <c r="F83" s="46"/>
      <c r="G83" s="47"/>
      <c r="H83" s="47"/>
      <c r="I83" s="45"/>
      <c r="J83" s="54"/>
      <c r="K83" s="143"/>
      <c r="L83" s="524"/>
      <c r="M83" s="524"/>
      <c r="N83" s="524"/>
      <c r="O83" s="524"/>
      <c r="P83" s="524"/>
      <c r="Q83" s="524"/>
      <c r="R83" s="524"/>
    </row>
    <row r="84" spans="2:20" ht="16.149999999999999" customHeight="1" x14ac:dyDescent="0.35">
      <c r="B84" s="31" t="s">
        <v>2</v>
      </c>
      <c r="C84" s="45"/>
      <c r="D84" s="45"/>
      <c r="E84" s="47" t="s">
        <v>3</v>
      </c>
      <c r="F84" s="55"/>
      <c r="G84" s="47"/>
      <c r="H84" s="47"/>
      <c r="I84" s="45"/>
      <c r="J84" s="54"/>
      <c r="K84" s="143"/>
      <c r="L84" s="524"/>
      <c r="M84" s="524"/>
      <c r="N84" s="524"/>
      <c r="O84" s="524"/>
      <c r="P84" s="524"/>
      <c r="Q84" s="524"/>
      <c r="R84" s="524"/>
    </row>
    <row r="85" spans="2:20" ht="16.149999999999999" customHeight="1" x14ac:dyDescent="0.35">
      <c r="B85" s="56"/>
      <c r="C85" s="57"/>
      <c r="D85" s="57"/>
      <c r="E85" s="58"/>
      <c r="F85" s="58"/>
      <c r="G85" s="59"/>
      <c r="H85" s="59"/>
      <c r="I85" s="57"/>
      <c r="J85" s="60"/>
    </row>
    <row r="86" spans="2:20" ht="16.149999999999999" customHeight="1" x14ac:dyDescent="0.35">
      <c r="B86" s="61" t="s">
        <v>308</v>
      </c>
      <c r="C86" s="62"/>
      <c r="D86" s="63"/>
      <c r="E86" s="63"/>
      <c r="F86" s="63"/>
      <c r="G86" s="63"/>
      <c r="H86" s="63"/>
      <c r="I86" s="63"/>
      <c r="J86" s="64"/>
      <c r="L86" s="525"/>
      <c r="M86" s="526"/>
      <c r="N86" s="526"/>
      <c r="O86" s="526"/>
      <c r="P86" s="526"/>
      <c r="Q86" s="526"/>
      <c r="R86" s="526"/>
      <c r="S86" s="143"/>
      <c r="T86" s="143"/>
    </row>
    <row r="87" spans="2:20" ht="16.149999999999999" customHeight="1" x14ac:dyDescent="0.35">
      <c r="B87" s="539" t="s">
        <v>284</v>
      </c>
      <c r="C87" s="540"/>
      <c r="D87" s="540"/>
      <c r="E87" s="540"/>
      <c r="F87" s="540"/>
      <c r="G87" s="540"/>
      <c r="H87" s="540"/>
      <c r="I87" s="540"/>
      <c r="J87" s="541"/>
      <c r="L87" s="526"/>
      <c r="M87" s="526"/>
      <c r="N87" s="526"/>
      <c r="O87" s="526"/>
      <c r="P87" s="526"/>
      <c r="Q87" s="526"/>
      <c r="R87" s="526"/>
      <c r="S87" s="369"/>
      <c r="T87" s="143"/>
    </row>
    <row r="88" spans="2:20" ht="16.149999999999999" customHeight="1" x14ac:dyDescent="0.35">
      <c r="B88" s="539"/>
      <c r="C88" s="540"/>
      <c r="D88" s="540"/>
      <c r="E88" s="540"/>
      <c r="F88" s="540"/>
      <c r="G88" s="540"/>
      <c r="H88" s="540"/>
      <c r="I88" s="540"/>
      <c r="J88" s="541"/>
      <c r="L88" s="526"/>
      <c r="M88" s="526"/>
      <c r="N88" s="526"/>
      <c r="O88" s="526"/>
      <c r="P88" s="526"/>
      <c r="Q88" s="526"/>
      <c r="R88" s="526"/>
      <c r="S88" s="369"/>
      <c r="T88" s="143"/>
    </row>
    <row r="89" spans="2:20" ht="16.149999999999999" customHeight="1" x14ac:dyDescent="0.35">
      <c r="B89" s="65"/>
      <c r="C89" s="66"/>
      <c r="D89" s="66"/>
      <c r="E89" s="66"/>
      <c r="F89" s="66"/>
      <c r="G89" s="66"/>
      <c r="H89" s="66"/>
      <c r="I89" s="66"/>
      <c r="J89" s="54"/>
      <c r="L89" s="526"/>
      <c r="M89" s="526"/>
      <c r="N89" s="526"/>
      <c r="O89" s="526"/>
      <c r="P89" s="526"/>
      <c r="Q89" s="526"/>
      <c r="R89" s="526"/>
      <c r="S89" s="369"/>
      <c r="T89" s="143"/>
    </row>
    <row r="90" spans="2:20" ht="16.149999999999999" customHeight="1" x14ac:dyDescent="0.35">
      <c r="B90" s="31" t="s">
        <v>2</v>
      </c>
      <c r="C90" s="45"/>
      <c r="D90" s="45"/>
      <c r="E90" s="47" t="s">
        <v>3</v>
      </c>
      <c r="F90" s="55"/>
      <c r="G90" s="47"/>
      <c r="H90" s="68"/>
      <c r="I90" s="45"/>
      <c r="J90" s="54"/>
      <c r="L90" s="526"/>
      <c r="M90" s="526"/>
      <c r="N90" s="526"/>
      <c r="O90" s="526"/>
      <c r="P90" s="526"/>
      <c r="Q90" s="526"/>
      <c r="R90" s="526"/>
      <c r="S90" s="369"/>
      <c r="T90" s="143"/>
    </row>
    <row r="91" spans="2:20" ht="16.149999999999999" customHeight="1" x14ac:dyDescent="0.35">
      <c r="B91" s="31"/>
      <c r="C91" s="45"/>
      <c r="D91" s="45"/>
      <c r="E91" s="32"/>
      <c r="F91" s="55"/>
      <c r="G91" s="47"/>
      <c r="H91" s="47"/>
      <c r="I91" s="45"/>
      <c r="J91" s="54"/>
      <c r="L91" s="526"/>
      <c r="M91" s="526"/>
      <c r="N91" s="526"/>
      <c r="O91" s="526"/>
      <c r="P91" s="526"/>
      <c r="Q91" s="526"/>
      <c r="R91" s="526"/>
      <c r="S91" s="369"/>
      <c r="T91" s="143"/>
    </row>
    <row r="92" spans="2:20" ht="16.149999999999999" customHeight="1" x14ac:dyDescent="0.35">
      <c r="B92" s="533" t="s">
        <v>492</v>
      </c>
      <c r="C92" s="534"/>
      <c r="D92" s="534"/>
      <c r="E92" s="534"/>
      <c r="F92" s="534"/>
      <c r="G92" s="534"/>
      <c r="H92" s="534"/>
      <c r="I92" s="534"/>
      <c r="J92" s="535"/>
      <c r="L92" s="369"/>
      <c r="M92" s="369"/>
      <c r="N92" s="369"/>
      <c r="O92" s="369"/>
      <c r="P92" s="369"/>
      <c r="Q92" s="369"/>
      <c r="R92" s="369"/>
      <c r="S92" s="369"/>
      <c r="T92" s="143"/>
    </row>
    <row r="93" spans="2:20" ht="16.149999999999999" customHeight="1" x14ac:dyDescent="0.35">
      <c r="B93" s="515" t="s">
        <v>288</v>
      </c>
      <c r="C93" s="516"/>
      <c r="D93" s="516"/>
      <c r="E93" s="516"/>
      <c r="F93" s="516"/>
      <c r="G93" s="516"/>
      <c r="H93" s="516"/>
      <c r="I93" s="516"/>
      <c r="J93" s="517"/>
      <c r="L93" s="514" t="s">
        <v>503</v>
      </c>
      <c r="M93" s="514"/>
      <c r="N93" s="514"/>
      <c r="O93" s="514"/>
      <c r="P93" s="514"/>
      <c r="Q93" s="514"/>
      <c r="R93" s="514"/>
      <c r="S93" s="369"/>
      <c r="T93" s="143"/>
    </row>
    <row r="94" spans="2:20" ht="16.149999999999999" customHeight="1" x14ac:dyDescent="0.35">
      <c r="B94" s="515"/>
      <c r="C94" s="516"/>
      <c r="D94" s="516"/>
      <c r="E94" s="516"/>
      <c r="F94" s="516"/>
      <c r="G94" s="516"/>
      <c r="H94" s="516"/>
      <c r="I94" s="516"/>
      <c r="J94" s="517"/>
      <c r="L94" s="514"/>
      <c r="M94" s="514"/>
      <c r="N94" s="514"/>
      <c r="O94" s="514"/>
      <c r="P94" s="514"/>
      <c r="Q94" s="514"/>
      <c r="R94" s="514"/>
      <c r="S94" s="369"/>
      <c r="T94" s="143"/>
    </row>
    <row r="95" spans="2:20" ht="16.149999999999999" customHeight="1" x14ac:dyDescent="0.35">
      <c r="B95" s="515"/>
      <c r="C95" s="516"/>
      <c r="D95" s="516"/>
      <c r="E95" s="516"/>
      <c r="F95" s="516"/>
      <c r="G95" s="516"/>
      <c r="H95" s="516"/>
      <c r="I95" s="516"/>
      <c r="J95" s="517"/>
      <c r="L95" s="514"/>
      <c r="M95" s="514"/>
      <c r="N95" s="514"/>
      <c r="O95" s="514"/>
      <c r="P95" s="514"/>
      <c r="Q95" s="514"/>
      <c r="R95" s="514"/>
      <c r="S95" s="369"/>
      <c r="T95" s="143"/>
    </row>
    <row r="96" spans="2:20" ht="16.149999999999999" customHeight="1" x14ac:dyDescent="0.35">
      <c r="B96" s="515"/>
      <c r="C96" s="516"/>
      <c r="D96" s="516"/>
      <c r="E96" s="516"/>
      <c r="F96" s="516"/>
      <c r="G96" s="516"/>
      <c r="H96" s="516"/>
      <c r="I96" s="516"/>
      <c r="J96" s="517"/>
      <c r="L96" s="514"/>
      <c r="M96" s="514"/>
      <c r="N96" s="514"/>
      <c r="O96" s="514"/>
      <c r="P96" s="514"/>
      <c r="Q96" s="514"/>
      <c r="R96" s="514"/>
      <c r="S96" s="369"/>
      <c r="T96" s="143"/>
    </row>
    <row r="97" spans="2:20" ht="48" customHeight="1" x14ac:dyDescent="0.35">
      <c r="B97" s="69"/>
      <c r="C97" s="70"/>
      <c r="D97" s="70"/>
      <c r="E97" s="70"/>
      <c r="F97" s="70"/>
      <c r="G97" s="70"/>
      <c r="H97" s="70"/>
      <c r="I97" s="70"/>
      <c r="J97" s="71"/>
      <c r="L97" s="514"/>
      <c r="M97" s="514"/>
      <c r="N97" s="514"/>
      <c r="O97" s="514"/>
      <c r="P97" s="514"/>
      <c r="Q97" s="514"/>
      <c r="R97" s="514"/>
      <c r="S97" s="369"/>
      <c r="T97" s="143"/>
    </row>
    <row r="98" spans="2:20" ht="16.149999999999999" customHeight="1" x14ac:dyDescent="0.35">
      <c r="B98" s="69" t="s">
        <v>173</v>
      </c>
      <c r="C98" s="70"/>
      <c r="D98" s="70"/>
      <c r="E98" s="70"/>
      <c r="F98" s="70"/>
      <c r="G98" s="70"/>
      <c r="H98" s="70"/>
      <c r="I98" s="70"/>
      <c r="J98" s="71"/>
      <c r="L98" s="514"/>
      <c r="M98" s="514"/>
      <c r="N98" s="514"/>
      <c r="O98" s="514"/>
      <c r="P98" s="514"/>
      <c r="Q98" s="514"/>
      <c r="R98" s="514"/>
      <c r="S98" s="369"/>
      <c r="T98" s="143"/>
    </row>
    <row r="99" spans="2:20" ht="16.149999999999999" customHeight="1" x14ac:dyDescent="0.35">
      <c r="B99" s="536"/>
      <c r="C99" s="537"/>
      <c r="D99" s="537"/>
      <c r="E99" s="537"/>
      <c r="F99" s="537"/>
      <c r="G99" s="537"/>
      <c r="H99" s="537"/>
      <c r="I99" s="538"/>
      <c r="J99" s="54"/>
      <c r="L99" s="514"/>
      <c r="M99" s="514"/>
      <c r="N99" s="514"/>
      <c r="O99" s="514"/>
      <c r="P99" s="514"/>
      <c r="Q99" s="514"/>
      <c r="R99" s="514"/>
      <c r="T99" s="143"/>
    </row>
    <row r="100" spans="2:20" ht="16.149999999999999" customHeight="1" x14ac:dyDescent="0.35">
      <c r="B100" s="84" t="s">
        <v>506</v>
      </c>
      <c r="C100" s="287"/>
      <c r="D100" s="287"/>
      <c r="E100" s="287"/>
      <c r="F100" s="287"/>
      <c r="G100" s="287"/>
      <c r="H100" s="287"/>
      <c r="I100" s="287"/>
      <c r="J100" s="72"/>
      <c r="T100" s="143"/>
    </row>
    <row r="101" spans="2:20" ht="16.149999999999999" customHeight="1" x14ac:dyDescent="0.35">
      <c r="B101" s="536"/>
      <c r="C101" s="537"/>
      <c r="D101" s="538"/>
      <c r="E101" s="287"/>
      <c r="F101" s="287"/>
      <c r="G101" s="287"/>
      <c r="H101" s="287"/>
      <c r="I101" s="287"/>
      <c r="J101" s="54"/>
      <c r="T101" s="143"/>
    </row>
    <row r="102" spans="2:20" ht="16.149999999999999" customHeight="1" x14ac:dyDescent="0.35">
      <c r="B102" s="319" t="s">
        <v>173</v>
      </c>
      <c r="C102" s="320"/>
      <c r="D102" s="320"/>
      <c r="E102" s="320"/>
      <c r="F102" s="320"/>
      <c r="G102" s="320"/>
      <c r="H102" s="320"/>
      <c r="I102" s="320"/>
      <c r="J102" s="54"/>
      <c r="T102" s="143"/>
    </row>
    <row r="103" spans="2:20" ht="16.149999999999999" customHeight="1" x14ac:dyDescent="0.35">
      <c r="B103" s="536"/>
      <c r="C103" s="537"/>
      <c r="D103" s="537"/>
      <c r="E103" s="537"/>
      <c r="F103" s="537"/>
      <c r="G103" s="537"/>
      <c r="H103" s="537"/>
      <c r="I103" s="538"/>
      <c r="J103" s="54"/>
      <c r="T103" s="143"/>
    </row>
    <row r="104" spans="2:20" ht="16.149999999999999" customHeight="1" x14ac:dyDescent="0.35">
      <c r="B104" s="84" t="s">
        <v>506</v>
      </c>
      <c r="C104" s="287"/>
      <c r="D104" s="287"/>
      <c r="E104" s="287"/>
      <c r="F104" s="287"/>
      <c r="G104" s="287"/>
      <c r="H104" s="287"/>
      <c r="I104" s="287"/>
      <c r="J104" s="54"/>
      <c r="T104" s="143"/>
    </row>
    <row r="105" spans="2:20" ht="16.149999999999999" customHeight="1" x14ac:dyDescent="0.35">
      <c r="B105" s="536"/>
      <c r="C105" s="537"/>
      <c r="D105" s="538"/>
      <c r="E105" s="287"/>
      <c r="F105" s="287"/>
      <c r="G105" s="287"/>
      <c r="H105" s="287"/>
      <c r="I105" s="287"/>
      <c r="J105" s="54"/>
      <c r="T105" s="143"/>
    </row>
    <row r="106" spans="2:20" ht="16.149999999999999" customHeight="1" x14ac:dyDescent="0.35">
      <c r="B106" s="319" t="s">
        <v>173</v>
      </c>
      <c r="C106" s="320"/>
      <c r="D106" s="320"/>
      <c r="E106" s="320"/>
      <c r="F106" s="320"/>
      <c r="G106" s="320"/>
      <c r="H106" s="320"/>
      <c r="I106" s="320"/>
      <c r="J106" s="54"/>
      <c r="T106" s="143"/>
    </row>
    <row r="107" spans="2:20" ht="16.149999999999999" customHeight="1" x14ac:dyDescent="0.35">
      <c r="B107" s="536"/>
      <c r="C107" s="537"/>
      <c r="D107" s="537"/>
      <c r="E107" s="537"/>
      <c r="F107" s="537"/>
      <c r="G107" s="537"/>
      <c r="H107" s="537"/>
      <c r="I107" s="538"/>
      <c r="J107" s="54"/>
      <c r="T107" s="143"/>
    </row>
    <row r="108" spans="2:20" ht="16.149999999999999" customHeight="1" x14ac:dyDescent="0.35">
      <c r="B108" s="84" t="s">
        <v>506</v>
      </c>
      <c r="C108" s="287"/>
      <c r="D108" s="287"/>
      <c r="E108" s="287"/>
      <c r="F108" s="287"/>
      <c r="G108" s="287"/>
      <c r="H108" s="287"/>
      <c r="I108" s="287"/>
      <c r="J108" s="54"/>
      <c r="T108" s="143"/>
    </row>
    <row r="109" spans="2:20" ht="16.149999999999999" customHeight="1" x14ac:dyDescent="0.35">
      <c r="B109" s="536"/>
      <c r="C109" s="537"/>
      <c r="D109" s="538"/>
      <c r="E109" s="287"/>
      <c r="F109" s="287"/>
      <c r="G109" s="287"/>
      <c r="H109" s="287"/>
      <c r="I109" s="287"/>
      <c r="J109" s="54"/>
      <c r="T109" s="143"/>
    </row>
    <row r="110" spans="2:20" ht="16.149999999999999" customHeight="1" x14ac:dyDescent="0.35">
      <c r="B110" s="73"/>
      <c r="C110" s="74"/>
      <c r="D110" s="74"/>
      <c r="E110" s="74"/>
      <c r="F110" s="74"/>
      <c r="G110" s="74"/>
      <c r="H110" s="74"/>
      <c r="I110" s="75"/>
      <c r="J110" s="60"/>
      <c r="T110" s="143"/>
    </row>
    <row r="111" spans="2:20" ht="16.149999999999999" customHeight="1" x14ac:dyDescent="0.35">
      <c r="B111" s="61" t="s">
        <v>9</v>
      </c>
      <c r="C111" s="63"/>
      <c r="D111" s="63"/>
      <c r="E111" s="63"/>
      <c r="F111" s="63"/>
      <c r="G111" s="63"/>
      <c r="H111" s="63"/>
      <c r="I111" s="63"/>
      <c r="J111" s="76"/>
      <c r="L111" s="77"/>
    </row>
    <row r="112" spans="2:20" ht="16.149999999999999" customHeight="1" x14ac:dyDescent="0.35">
      <c r="B112" s="78"/>
      <c r="C112" s="66"/>
      <c r="D112" s="66"/>
      <c r="E112" s="66"/>
      <c r="F112" s="66"/>
      <c r="G112" s="66"/>
      <c r="H112" s="66"/>
      <c r="I112" s="66"/>
      <c r="J112" s="54"/>
    </row>
    <row r="113" spans="2:18" ht="16.149999999999999" customHeight="1" x14ac:dyDescent="0.35">
      <c r="B113" s="65" t="s">
        <v>157</v>
      </c>
      <c r="C113" s="66"/>
      <c r="D113" s="66"/>
      <c r="E113" s="66"/>
      <c r="F113" s="67"/>
      <c r="G113" s="66"/>
      <c r="H113" s="66"/>
      <c r="I113" s="66"/>
      <c r="J113" s="54"/>
      <c r="L113" s="23" t="s">
        <v>11</v>
      </c>
      <c r="M113" s="23"/>
      <c r="N113" s="23"/>
      <c r="O113" s="23"/>
      <c r="P113" s="23"/>
      <c r="Q113" s="23"/>
      <c r="R113" s="23"/>
    </row>
    <row r="114" spans="2:18" ht="16.149999999999999" customHeight="1" x14ac:dyDescent="0.35">
      <c r="B114" s="365" t="s">
        <v>282</v>
      </c>
      <c r="C114" s="66"/>
      <c r="D114" s="66"/>
      <c r="E114" s="66"/>
      <c r="F114" s="66"/>
      <c r="G114" s="66"/>
      <c r="H114" s="68"/>
      <c r="I114" s="66"/>
      <c r="J114" s="54"/>
      <c r="L114" s="512" t="s">
        <v>12</v>
      </c>
      <c r="M114" s="512"/>
      <c r="N114" s="512"/>
      <c r="O114" s="512"/>
      <c r="P114" s="512"/>
      <c r="Q114" s="512"/>
      <c r="R114" s="512"/>
    </row>
    <row r="115" spans="2:18" ht="16.149999999999999" customHeight="1" x14ac:dyDescent="0.35">
      <c r="B115" s="31" t="s">
        <v>2</v>
      </c>
      <c r="C115" s="45"/>
      <c r="D115" s="45"/>
      <c r="E115" s="47" t="s">
        <v>3</v>
      </c>
      <c r="F115" s="55"/>
      <c r="G115" s="66"/>
      <c r="H115" s="68"/>
      <c r="I115" s="66"/>
      <c r="J115" s="54"/>
      <c r="L115" s="512"/>
      <c r="M115" s="512"/>
      <c r="N115" s="512"/>
      <c r="O115" s="512"/>
      <c r="P115" s="512"/>
      <c r="Q115" s="512"/>
      <c r="R115" s="512"/>
    </row>
    <row r="116" spans="2:18" ht="16.149999999999999" customHeight="1" x14ac:dyDescent="0.35">
      <c r="B116" s="65"/>
      <c r="C116" s="66"/>
      <c r="D116" s="66"/>
      <c r="E116" s="66"/>
      <c r="F116" s="66"/>
      <c r="G116" s="66"/>
      <c r="H116" s="66"/>
      <c r="I116" s="66"/>
      <c r="J116" s="54"/>
      <c r="L116" s="23" t="s">
        <v>13</v>
      </c>
      <c r="M116" s="23"/>
      <c r="N116" s="23"/>
      <c r="O116" s="23"/>
      <c r="P116" s="23"/>
      <c r="Q116" s="23"/>
      <c r="R116" s="23"/>
    </row>
    <row r="117" spans="2:18" ht="16.149999999999999" customHeight="1" x14ac:dyDescent="0.35">
      <c r="B117" s="65"/>
      <c r="C117" s="66"/>
      <c r="D117" s="66"/>
      <c r="E117" s="66"/>
      <c r="F117" s="66"/>
      <c r="G117" s="66"/>
      <c r="H117" s="66"/>
      <c r="I117" s="66"/>
      <c r="J117" s="54"/>
      <c r="L117" s="23" t="s">
        <v>14</v>
      </c>
      <c r="M117" s="23"/>
      <c r="N117" s="23"/>
      <c r="O117" s="23"/>
      <c r="P117" s="23"/>
      <c r="Q117" s="23"/>
      <c r="R117" s="23"/>
    </row>
    <row r="118" spans="2:18" ht="16.149999999999999" customHeight="1" x14ac:dyDescent="0.35">
      <c r="B118" s="79"/>
      <c r="C118" s="46"/>
      <c r="D118" s="46"/>
      <c r="E118" s="46"/>
      <c r="F118" s="46"/>
      <c r="G118" s="46"/>
      <c r="H118" s="46"/>
      <c r="I118" s="46"/>
      <c r="J118" s="43"/>
      <c r="L118" s="366" t="s">
        <v>15</v>
      </c>
      <c r="M118" s="23"/>
      <c r="N118" s="23"/>
      <c r="O118" s="23"/>
      <c r="P118" s="23"/>
      <c r="Q118" s="23"/>
      <c r="R118" s="23"/>
    </row>
    <row r="119" spans="2:18" ht="16.149999999999999" customHeight="1" x14ac:dyDescent="0.35">
      <c r="B119" s="80" t="s">
        <v>10</v>
      </c>
      <c r="C119" s="46"/>
      <c r="D119" s="46"/>
      <c r="E119" s="46"/>
      <c r="F119" s="46"/>
      <c r="G119" s="46"/>
      <c r="H119" s="46"/>
      <c r="I119" s="46"/>
      <c r="J119" s="43"/>
    </row>
    <row r="120" spans="2:18" ht="16.149999999999999" customHeight="1" x14ac:dyDescent="0.35">
      <c r="B120" s="80"/>
      <c r="C120" s="46"/>
      <c r="D120" s="46"/>
      <c r="E120" s="46"/>
      <c r="F120" s="46"/>
      <c r="G120" s="46"/>
      <c r="H120" s="46"/>
      <c r="I120" s="46"/>
      <c r="J120" s="43"/>
    </row>
    <row r="121" spans="2:18" ht="16.149999999999999" customHeight="1" x14ac:dyDescent="0.35">
      <c r="B121" s="79" t="s">
        <v>138</v>
      </c>
      <c r="C121" s="46"/>
      <c r="D121" s="46"/>
      <c r="E121" s="46"/>
      <c r="F121" s="46"/>
      <c r="G121" s="46"/>
      <c r="H121" s="46"/>
      <c r="I121" s="46"/>
      <c r="J121" s="43"/>
      <c r="L121" s="513" t="s">
        <v>323</v>
      </c>
      <c r="M121" s="513"/>
      <c r="N121" s="513"/>
      <c r="O121" s="513"/>
      <c r="P121" s="513"/>
      <c r="Q121" s="513"/>
      <c r="R121" s="513"/>
    </row>
    <row r="122" spans="2:18" ht="300" customHeight="1" x14ac:dyDescent="0.35">
      <c r="B122" s="530"/>
      <c r="C122" s="531"/>
      <c r="D122" s="531"/>
      <c r="E122" s="531"/>
      <c r="F122" s="531"/>
      <c r="G122" s="531"/>
      <c r="H122" s="531"/>
      <c r="I122" s="532"/>
      <c r="J122" s="81"/>
      <c r="L122" s="513"/>
      <c r="M122" s="513"/>
      <c r="N122" s="513"/>
      <c r="O122" s="513"/>
      <c r="P122" s="513"/>
      <c r="Q122" s="513"/>
      <c r="R122" s="513"/>
    </row>
    <row r="123" spans="2:18" ht="16.149999999999999" customHeight="1" x14ac:dyDescent="0.35">
      <c r="B123" s="82" t="str">
        <f>"1500 merkkiä ("&amp;TEXT(LEN(B122),"0")&amp;" käytetty)"</f>
        <v>1500 merkkiä (0 käytetty)</v>
      </c>
      <c r="C123" s="58"/>
      <c r="D123" s="58"/>
      <c r="E123" s="58"/>
      <c r="F123" s="58"/>
      <c r="G123" s="58"/>
      <c r="H123" s="58"/>
      <c r="I123" s="58"/>
      <c r="J123" s="83"/>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9">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 ref="E35:I35"/>
    <mergeCell ref="E36:I36"/>
    <mergeCell ref="E37:I37"/>
    <mergeCell ref="L69:R73"/>
    <mergeCell ref="B57:I57"/>
    <mergeCell ref="B51:I51"/>
    <mergeCell ref="B53:I53"/>
    <mergeCell ref="B55:I55"/>
    <mergeCell ref="B44:J45"/>
    <mergeCell ref="L44:R46"/>
    <mergeCell ref="L64:R67"/>
    <mergeCell ref="L55:R58"/>
    <mergeCell ref="B87:J88"/>
    <mergeCell ref="B109:D109"/>
    <mergeCell ref="E32:I32"/>
    <mergeCell ref="E22:I22"/>
    <mergeCell ref="B59:I59"/>
    <mergeCell ref="B71:D71"/>
    <mergeCell ref="F71:I71"/>
    <mergeCell ref="B69:I69"/>
    <mergeCell ref="B63:E63"/>
    <mergeCell ref="G63:I63"/>
    <mergeCell ref="B65:E65"/>
    <mergeCell ref="G65:I65"/>
    <mergeCell ref="B61:E61"/>
    <mergeCell ref="B67:E67"/>
    <mergeCell ref="B40:I40"/>
    <mergeCell ref="E33:I33"/>
    <mergeCell ref="L114:R115"/>
    <mergeCell ref="L121:R122"/>
    <mergeCell ref="L93:R99"/>
    <mergeCell ref="B93:J96"/>
    <mergeCell ref="B80:D80"/>
    <mergeCell ref="F80:I80"/>
    <mergeCell ref="L77:R84"/>
    <mergeCell ref="L86:R91"/>
    <mergeCell ref="B78:I78"/>
    <mergeCell ref="B122:I122"/>
    <mergeCell ref="B92:J92"/>
    <mergeCell ref="B99:I99"/>
    <mergeCell ref="B101:D101"/>
    <mergeCell ref="B103:I103"/>
    <mergeCell ref="B105:D105"/>
    <mergeCell ref="B107:I107"/>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00000000-0002-0000-0200-000000000000}">
      <formula1>1500</formula1>
    </dataValidation>
  </dataValidations>
  <hyperlinks>
    <hyperlink ref="M2:O2" location="'Aloita tästä'!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&amp;L&amp;A&amp;R&amp;P(&amp;N)</oddHeader>
  </headerFooter>
  <rowBreaks count="3" manualBreakCount="3">
    <brk id="38" max="16383" man="1"/>
    <brk id="48" max="16383" man="1"/>
    <brk id="1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133350</xdr:colOff>
                    <xdr:row>4</xdr:row>
                    <xdr:rowOff>190500</xdr:rowOff>
                  </from>
                  <to>
                    <xdr:col>2</xdr:col>
                    <xdr:colOff>438150</xdr:colOff>
                    <xdr:row>6</xdr:row>
                    <xdr:rowOff>19050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57150</xdr:colOff>
                    <xdr:row>5</xdr:row>
                    <xdr:rowOff>0</xdr:rowOff>
                  </from>
                  <to>
                    <xdr:col>8</xdr:col>
                    <xdr:colOff>361950</xdr:colOff>
                    <xdr:row>6</xdr:row>
                    <xdr:rowOff>19050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400050</xdr:colOff>
                    <xdr:row>25</xdr:row>
                    <xdr:rowOff>184150</xdr:rowOff>
                  </from>
                  <to>
                    <xdr:col>1</xdr:col>
                    <xdr:colOff>685800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247650</xdr:colOff>
                    <xdr:row>26</xdr:row>
                    <xdr:rowOff>0</xdr:rowOff>
                  </from>
                  <to>
                    <xdr:col>5</xdr:col>
                    <xdr:colOff>133350</xdr:colOff>
                    <xdr:row>27</xdr:row>
                    <xdr:rowOff>19050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412750</xdr:colOff>
                    <xdr:row>74</xdr:row>
                    <xdr:rowOff>0</xdr:rowOff>
                  </from>
                  <to>
                    <xdr:col>1</xdr:col>
                    <xdr:colOff>704850</xdr:colOff>
                    <xdr:row>75</xdr:row>
                    <xdr:rowOff>19050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412750</xdr:colOff>
                    <xdr:row>74</xdr:row>
                    <xdr:rowOff>0</xdr:rowOff>
                  </from>
                  <to>
                    <xdr:col>5</xdr:col>
                    <xdr:colOff>285750</xdr:colOff>
                    <xdr:row>75</xdr:row>
                    <xdr:rowOff>19050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412750</xdr:colOff>
                    <xdr:row>82</xdr:row>
                    <xdr:rowOff>190500</xdr:rowOff>
                  </from>
                  <to>
                    <xdr:col>1</xdr:col>
                    <xdr:colOff>704850</xdr:colOff>
                    <xdr:row>84</xdr:row>
                    <xdr:rowOff>19050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412750</xdr:colOff>
                    <xdr:row>82</xdr:row>
                    <xdr:rowOff>190500</xdr:rowOff>
                  </from>
                  <to>
                    <xdr:col>5</xdr:col>
                    <xdr:colOff>285750</xdr:colOff>
                    <xdr:row>84</xdr:row>
                    <xdr:rowOff>19050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412750</xdr:colOff>
                    <xdr:row>11</xdr:row>
                    <xdr:rowOff>190500</xdr:rowOff>
                  </from>
                  <to>
                    <xdr:col>1</xdr:col>
                    <xdr:colOff>704850</xdr:colOff>
                    <xdr:row>13</xdr:row>
                    <xdr:rowOff>19050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260350</xdr:colOff>
                    <xdr:row>11</xdr:row>
                    <xdr:rowOff>190500</xdr:rowOff>
                  </from>
                  <to>
                    <xdr:col>5</xdr:col>
                    <xdr:colOff>146050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412750</xdr:colOff>
                    <xdr:row>45</xdr:row>
                    <xdr:rowOff>190500</xdr:rowOff>
                  </from>
                  <to>
                    <xdr:col>1</xdr:col>
                    <xdr:colOff>704850</xdr:colOff>
                    <xdr:row>47</xdr:row>
                    <xdr:rowOff>19050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412750</xdr:colOff>
                    <xdr:row>88</xdr:row>
                    <xdr:rowOff>190500</xdr:rowOff>
                  </from>
                  <to>
                    <xdr:col>1</xdr:col>
                    <xdr:colOff>704850</xdr:colOff>
                    <xdr:row>90</xdr:row>
                    <xdr:rowOff>19050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412750</xdr:colOff>
                    <xdr:row>88</xdr:row>
                    <xdr:rowOff>190500</xdr:rowOff>
                  </from>
                  <to>
                    <xdr:col>5</xdr:col>
                    <xdr:colOff>285750</xdr:colOff>
                    <xdr:row>90</xdr:row>
                    <xdr:rowOff>19050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412750</xdr:colOff>
                    <xdr:row>113</xdr:row>
                    <xdr:rowOff>190500</xdr:rowOff>
                  </from>
                  <to>
                    <xdr:col>1</xdr:col>
                    <xdr:colOff>704850</xdr:colOff>
                    <xdr:row>115</xdr:row>
                    <xdr:rowOff>19050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412750</xdr:colOff>
                    <xdr:row>113</xdr:row>
                    <xdr:rowOff>190500</xdr:rowOff>
                  </from>
                  <to>
                    <xdr:col>5</xdr:col>
                    <xdr:colOff>285750</xdr:colOff>
                    <xdr:row>115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topLeftCell="A6" zoomScale="80" zoomScaleNormal="80" workbookViewId="0">
      <selection activeCell="H6" sqref="H6:J6"/>
    </sheetView>
  </sheetViews>
  <sheetFormatPr defaultColWidth="9.23046875" defaultRowHeight="15.5" x14ac:dyDescent="0.35"/>
  <cols>
    <col min="1" max="1" width="3.765625" style="152" customWidth="1"/>
    <col min="2" max="2" width="4.765625" style="152" customWidth="1"/>
    <col min="3" max="4" width="40.765625" style="152" customWidth="1"/>
    <col min="5" max="5" width="19.765625" style="152" customWidth="1"/>
    <col min="6" max="6" width="3.23046875" style="152" customWidth="1"/>
    <col min="7" max="7" width="7.23046875" style="152" customWidth="1"/>
    <col min="8" max="16384" width="9.23046875" style="152"/>
  </cols>
  <sheetData>
    <row r="1" spans="1:10" x14ac:dyDescent="0.35">
      <c r="A1" s="7" t="s">
        <v>190</v>
      </c>
    </row>
    <row r="2" spans="1:10" x14ac:dyDescent="0.35">
      <c r="A2" s="7"/>
    </row>
    <row r="3" spans="1:10" x14ac:dyDescent="0.35">
      <c r="B3" s="591" t="s">
        <v>419</v>
      </c>
      <c r="C3" s="591"/>
      <c r="D3" s="591"/>
      <c r="E3" s="591"/>
      <c r="F3" s="591"/>
    </row>
    <row r="4" spans="1:10" x14ac:dyDescent="0.35">
      <c r="B4" s="591"/>
      <c r="C4" s="591"/>
      <c r="D4" s="591"/>
      <c r="E4" s="591"/>
      <c r="F4" s="591"/>
    </row>
    <row r="6" spans="1:10" x14ac:dyDescent="0.35">
      <c r="B6" s="214"/>
      <c r="C6" s="217"/>
      <c r="D6" s="125"/>
      <c r="E6" s="125"/>
      <c r="F6" s="126"/>
      <c r="H6" s="568" t="s">
        <v>72</v>
      </c>
      <c r="I6" s="569"/>
      <c r="J6" s="570"/>
    </row>
    <row r="7" spans="1:10" x14ac:dyDescent="0.35">
      <c r="B7" s="20"/>
      <c r="C7" s="129" t="s">
        <v>191</v>
      </c>
      <c r="D7" s="21"/>
      <c r="E7" s="21"/>
      <c r="F7" s="22"/>
    </row>
    <row r="8" spans="1:10" x14ac:dyDescent="0.35">
      <c r="B8" s="20"/>
      <c r="C8" s="129"/>
      <c r="D8" s="21"/>
      <c r="E8" s="21"/>
      <c r="F8" s="22"/>
    </row>
    <row r="9" spans="1:10" x14ac:dyDescent="0.35">
      <c r="B9" s="20"/>
      <c r="C9" s="21"/>
      <c r="D9" s="21"/>
      <c r="E9" s="21"/>
      <c r="F9" s="22"/>
    </row>
    <row r="10" spans="1:10" x14ac:dyDescent="0.35">
      <c r="B10" s="20"/>
      <c r="C10" s="218" t="s">
        <v>276</v>
      </c>
      <c r="D10" s="218" t="s">
        <v>49</v>
      </c>
      <c r="E10" s="218" t="s">
        <v>192</v>
      </c>
      <c r="F10" s="22"/>
    </row>
    <row r="11" spans="1:10" ht="30" customHeight="1" x14ac:dyDescent="0.35">
      <c r="B11" s="20"/>
      <c r="C11" s="219"/>
      <c r="D11" s="219"/>
      <c r="E11" s="339"/>
      <c r="F11" s="22"/>
    </row>
    <row r="12" spans="1:10" ht="30" customHeight="1" x14ac:dyDescent="0.35">
      <c r="B12" s="20"/>
      <c r="C12" s="219"/>
      <c r="D12" s="219"/>
      <c r="E12" s="339"/>
      <c r="F12" s="22"/>
    </row>
    <row r="13" spans="1:10" ht="30" customHeight="1" x14ac:dyDescent="0.35">
      <c r="B13" s="20"/>
      <c r="C13" s="219"/>
      <c r="D13" s="219"/>
      <c r="E13" s="339"/>
      <c r="F13" s="22"/>
    </row>
    <row r="14" spans="1:10" ht="30" customHeight="1" x14ac:dyDescent="0.35">
      <c r="B14" s="20"/>
      <c r="C14" s="219"/>
      <c r="D14" s="219"/>
      <c r="E14" s="339"/>
      <c r="F14" s="22"/>
    </row>
    <row r="15" spans="1:10" ht="30" customHeight="1" x14ac:dyDescent="0.35">
      <c r="B15" s="20"/>
      <c r="C15" s="219"/>
      <c r="D15" s="219"/>
      <c r="E15" s="339"/>
      <c r="F15" s="22"/>
    </row>
    <row r="16" spans="1:10" ht="30" customHeight="1" x14ac:dyDescent="0.35">
      <c r="B16" s="20"/>
      <c r="C16" s="219"/>
      <c r="D16" s="219"/>
      <c r="E16" s="339"/>
      <c r="F16" s="22"/>
    </row>
    <row r="17" spans="2:6" ht="30" customHeight="1" x14ac:dyDescent="0.35">
      <c r="B17" s="20"/>
      <c r="C17" s="219"/>
      <c r="D17" s="219"/>
      <c r="E17" s="339"/>
      <c r="F17" s="22"/>
    </row>
    <row r="18" spans="2:6" ht="30" customHeight="1" x14ac:dyDescent="0.35">
      <c r="B18" s="20"/>
      <c r="C18" s="219"/>
      <c r="D18" s="219"/>
      <c r="E18" s="339"/>
      <c r="F18" s="22"/>
    </row>
    <row r="19" spans="2:6" ht="30" customHeight="1" x14ac:dyDescent="0.35">
      <c r="B19" s="20"/>
      <c r="C19" s="219"/>
      <c r="D19" s="219"/>
      <c r="E19" s="339"/>
      <c r="F19" s="22"/>
    </row>
    <row r="20" spans="2:6" ht="30" customHeight="1" x14ac:dyDescent="0.35">
      <c r="B20" s="20"/>
      <c r="C20" s="219"/>
      <c r="D20" s="219"/>
      <c r="E20" s="339"/>
      <c r="F20" s="22"/>
    </row>
    <row r="21" spans="2:6" ht="30" customHeight="1" x14ac:dyDescent="0.35">
      <c r="B21" s="20"/>
      <c r="C21" s="219"/>
      <c r="D21" s="219"/>
      <c r="E21" s="339"/>
      <c r="F21" s="22"/>
    </row>
    <row r="22" spans="2:6" ht="30" customHeight="1" x14ac:dyDescent="0.35">
      <c r="B22" s="20"/>
      <c r="C22" s="219"/>
      <c r="D22" s="219"/>
      <c r="E22" s="339"/>
      <c r="F22" s="22"/>
    </row>
    <row r="23" spans="2:6" ht="30" customHeight="1" x14ac:dyDescent="0.35">
      <c r="B23" s="20"/>
      <c r="C23" s="219"/>
      <c r="D23" s="219"/>
      <c r="E23" s="339"/>
      <c r="F23" s="22"/>
    </row>
    <row r="24" spans="2:6" ht="30" customHeight="1" x14ac:dyDescent="0.35">
      <c r="B24" s="20"/>
      <c r="C24" s="219"/>
      <c r="D24" s="219"/>
      <c r="E24" s="339"/>
      <c r="F24" s="22"/>
    </row>
    <row r="25" spans="2:6" ht="30" customHeight="1" x14ac:dyDescent="0.35">
      <c r="B25" s="20"/>
      <c r="C25" s="219"/>
      <c r="D25" s="219"/>
      <c r="E25" s="339"/>
      <c r="F25" s="22"/>
    </row>
    <row r="26" spans="2:6" ht="30" customHeight="1" x14ac:dyDescent="0.35">
      <c r="B26" s="20"/>
      <c r="C26" s="219"/>
      <c r="D26" s="219"/>
      <c r="E26" s="339"/>
      <c r="F26" s="22"/>
    </row>
    <row r="27" spans="2:6" ht="30" customHeight="1" x14ac:dyDescent="0.35">
      <c r="B27" s="20"/>
      <c r="C27" s="219"/>
      <c r="D27" s="219"/>
      <c r="E27" s="339"/>
      <c r="F27" s="22"/>
    </row>
    <row r="28" spans="2:6" ht="30" customHeight="1" x14ac:dyDescent="0.35">
      <c r="B28" s="20"/>
      <c r="C28" s="219"/>
      <c r="D28" s="219"/>
      <c r="E28" s="339"/>
      <c r="F28" s="22"/>
    </row>
    <row r="29" spans="2:6" ht="30" customHeight="1" x14ac:dyDescent="0.35">
      <c r="B29" s="20"/>
      <c r="C29" s="219"/>
      <c r="D29" s="219"/>
      <c r="E29" s="339"/>
      <c r="F29" s="22"/>
    </row>
    <row r="30" spans="2:6" ht="30" customHeight="1" x14ac:dyDescent="0.35">
      <c r="B30" s="20"/>
      <c r="C30" s="219"/>
      <c r="D30" s="219"/>
      <c r="E30" s="339"/>
      <c r="F30" s="22"/>
    </row>
    <row r="31" spans="2:6" ht="30" customHeight="1" x14ac:dyDescent="0.35">
      <c r="B31" s="20"/>
      <c r="C31" s="219"/>
      <c r="D31" s="219"/>
      <c r="E31" s="339"/>
      <c r="F31" s="22"/>
    </row>
    <row r="32" spans="2:6" ht="30" customHeight="1" x14ac:dyDescent="0.35">
      <c r="B32" s="20"/>
      <c r="C32" s="219"/>
      <c r="D32" s="219"/>
      <c r="E32" s="339"/>
      <c r="F32" s="22"/>
    </row>
    <row r="33" spans="2:6" x14ac:dyDescent="0.35">
      <c r="B33" s="20"/>
      <c r="C33" s="21"/>
      <c r="D33" s="21"/>
      <c r="E33" s="21"/>
      <c r="F33" s="22"/>
    </row>
    <row r="34" spans="2:6" x14ac:dyDescent="0.35">
      <c r="B34" s="215"/>
      <c r="C34" s="130"/>
      <c r="D34" s="130"/>
      <c r="E34" s="130"/>
      <c r="F34" s="131"/>
    </row>
  </sheetData>
  <sheetProtection sheet="1" selectLockedCells="1"/>
  <mergeCells count="2">
    <mergeCell ref="H6:J6"/>
    <mergeCell ref="B3:F4"/>
  </mergeCells>
  <hyperlinks>
    <hyperlink ref="H6:J6"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zoomScaleNormal="100" workbookViewId="0">
      <selection activeCell="M5" sqref="M5:O5"/>
    </sheetView>
  </sheetViews>
  <sheetFormatPr defaultColWidth="9.23046875" defaultRowHeight="15.5" x14ac:dyDescent="0.35"/>
  <cols>
    <col min="1" max="1" width="4.23046875" style="152" customWidth="1"/>
    <col min="2" max="2" width="3" style="152" customWidth="1"/>
    <col min="3" max="10" width="9.23046875" style="152"/>
    <col min="11" max="11" width="3.23046875" style="152" customWidth="1"/>
    <col min="12" max="16384" width="9.23046875" style="152"/>
  </cols>
  <sheetData>
    <row r="1" spans="1:16" x14ac:dyDescent="0.35">
      <c r="A1" s="7" t="s">
        <v>195</v>
      </c>
      <c r="B1" s="7"/>
    </row>
    <row r="3" spans="1:16" ht="32.65" customHeight="1" x14ac:dyDescent="0.35">
      <c r="B3" s="592" t="s">
        <v>324</v>
      </c>
      <c r="C3" s="592"/>
      <c r="D3" s="592"/>
      <c r="E3" s="592"/>
      <c r="F3" s="592"/>
      <c r="G3" s="592"/>
      <c r="H3" s="592"/>
      <c r="I3" s="592"/>
      <c r="J3" s="592"/>
      <c r="K3" s="592"/>
    </row>
    <row r="4" spans="1:16" ht="16.5" customHeight="1" x14ac:dyDescent="0.35"/>
    <row r="5" spans="1:16" x14ac:dyDescent="0.35">
      <c r="B5" s="214"/>
      <c r="C5" s="297"/>
      <c r="D5" s="62"/>
      <c r="E5" s="63"/>
      <c r="F5" s="63"/>
      <c r="G5" s="63"/>
      <c r="H5" s="63"/>
      <c r="I5" s="63"/>
      <c r="J5" s="63"/>
      <c r="K5" s="64"/>
      <c r="M5" s="568" t="s">
        <v>72</v>
      </c>
      <c r="N5" s="569"/>
      <c r="O5" s="570"/>
    </row>
    <row r="6" spans="1:16" x14ac:dyDescent="0.35">
      <c r="B6" s="20"/>
      <c r="C6" s="268" t="s">
        <v>196</v>
      </c>
      <c r="D6" s="67"/>
      <c r="E6" s="256"/>
      <c r="F6" s="256"/>
      <c r="G6" s="256"/>
      <c r="H6" s="256"/>
      <c r="I6" s="256"/>
      <c r="J6" s="256"/>
      <c r="K6" s="257"/>
    </row>
    <row r="7" spans="1:16" x14ac:dyDescent="0.35">
      <c r="B7" s="20"/>
      <c r="C7" s="268"/>
      <c r="D7" s="67"/>
      <c r="E7" s="256"/>
      <c r="F7" s="256"/>
      <c r="G7" s="256"/>
      <c r="H7" s="256"/>
      <c r="I7" s="256"/>
      <c r="J7" s="256"/>
      <c r="K7" s="257"/>
    </row>
    <row r="8" spans="1:16" ht="15" customHeight="1" x14ac:dyDescent="0.35">
      <c r="B8" s="20"/>
      <c r="C8" s="256" t="s">
        <v>102</v>
      </c>
      <c r="D8" s="256"/>
      <c r="E8" s="256"/>
      <c r="F8" s="256"/>
      <c r="G8" s="256"/>
      <c r="H8" s="256"/>
      <c r="I8" s="256"/>
      <c r="J8" s="256"/>
      <c r="K8" s="257"/>
      <c r="M8" s="513" t="s">
        <v>360</v>
      </c>
      <c r="N8" s="513"/>
      <c r="O8" s="513"/>
      <c r="P8" s="513"/>
    </row>
    <row r="9" spans="1:16" ht="15" customHeight="1" x14ac:dyDescent="0.35">
      <c r="B9" s="20"/>
      <c r="C9" s="596"/>
      <c r="D9" s="597"/>
      <c r="E9" s="597"/>
      <c r="F9" s="597"/>
      <c r="G9" s="597"/>
      <c r="H9" s="597"/>
      <c r="I9" s="597"/>
      <c r="J9" s="597"/>
      <c r="K9" s="257"/>
      <c r="M9" s="513"/>
      <c r="N9" s="513"/>
      <c r="O9" s="513"/>
      <c r="P9" s="513"/>
    </row>
    <row r="10" spans="1:16" x14ac:dyDescent="0.35">
      <c r="B10" s="20"/>
      <c r="C10" s="256"/>
      <c r="D10" s="256"/>
      <c r="E10" s="256"/>
      <c r="F10" s="256"/>
      <c r="G10" s="256"/>
      <c r="H10" s="256"/>
      <c r="I10" s="256"/>
      <c r="J10" s="256"/>
      <c r="K10" s="257"/>
      <c r="M10" s="513"/>
      <c r="N10" s="513"/>
      <c r="O10" s="513"/>
      <c r="P10" s="513"/>
    </row>
    <row r="11" spans="1:16" x14ac:dyDescent="0.35">
      <c r="B11" s="20"/>
      <c r="C11" s="256" t="s">
        <v>266</v>
      </c>
      <c r="D11" s="256"/>
      <c r="E11" s="256"/>
      <c r="F11" s="256"/>
      <c r="G11" s="256"/>
      <c r="H11" s="312"/>
      <c r="I11" s="256" t="str">
        <f>"500 merkkiä ("&amp;TEXT(LEN(C12),"0")&amp;" käytetty)"</f>
        <v>500 merkkiä (0 käytetty)</v>
      </c>
      <c r="J11" s="256"/>
      <c r="K11" s="257"/>
      <c r="M11" s="513"/>
      <c r="N11" s="513"/>
      <c r="O11" s="513"/>
      <c r="P11" s="513"/>
    </row>
    <row r="12" spans="1:16" ht="138" customHeight="1" x14ac:dyDescent="0.35">
      <c r="B12" s="20"/>
      <c r="C12" s="598"/>
      <c r="D12" s="598"/>
      <c r="E12" s="598"/>
      <c r="F12" s="598"/>
      <c r="G12" s="598"/>
      <c r="H12" s="598"/>
      <c r="I12" s="598"/>
      <c r="J12" s="598"/>
      <c r="K12" s="263"/>
    </row>
    <row r="13" spans="1:16" x14ac:dyDescent="0.35">
      <c r="B13" s="215"/>
      <c r="C13" s="288"/>
      <c r="D13" s="288"/>
      <c r="E13" s="288"/>
      <c r="F13" s="288"/>
      <c r="G13" s="288"/>
      <c r="H13" s="288"/>
      <c r="I13" s="288"/>
      <c r="J13" s="288"/>
      <c r="K13" s="264"/>
    </row>
    <row r="14" spans="1:16" x14ac:dyDescent="0.35">
      <c r="B14" s="20"/>
      <c r="C14" s="260"/>
      <c r="D14" s="260"/>
      <c r="E14" s="260"/>
      <c r="F14" s="260"/>
      <c r="G14" s="260"/>
      <c r="H14" s="260"/>
      <c r="I14" s="260"/>
      <c r="J14" s="260"/>
      <c r="K14" s="263"/>
    </row>
    <row r="15" spans="1:16" x14ac:dyDescent="0.35">
      <c r="B15" s="20"/>
      <c r="C15" s="256" t="s">
        <v>116</v>
      </c>
      <c r="D15" s="256"/>
      <c r="E15" s="256"/>
      <c r="F15" s="256"/>
      <c r="G15" s="256"/>
      <c r="H15" s="256"/>
      <c r="I15" s="256"/>
      <c r="J15" s="256"/>
      <c r="K15" s="257"/>
    </row>
    <row r="16" spans="1:16" x14ac:dyDescent="0.35">
      <c r="B16" s="20"/>
      <c r="C16" s="596"/>
      <c r="D16" s="597"/>
      <c r="E16" s="597"/>
      <c r="F16" s="597"/>
      <c r="G16" s="597"/>
      <c r="H16" s="597"/>
      <c r="I16" s="597"/>
      <c r="J16" s="597"/>
      <c r="K16" s="257"/>
    </row>
    <row r="17" spans="2:11" x14ac:dyDescent="0.35">
      <c r="B17" s="20"/>
      <c r="C17" s="256"/>
      <c r="D17" s="256"/>
      <c r="E17" s="256"/>
      <c r="F17" s="256"/>
      <c r="G17" s="256"/>
      <c r="H17" s="256"/>
      <c r="I17" s="256"/>
      <c r="J17" s="256"/>
      <c r="K17" s="257"/>
    </row>
    <row r="18" spans="2:11" x14ac:dyDescent="0.35">
      <c r="B18" s="20"/>
      <c r="C18" s="349" t="s">
        <v>266</v>
      </c>
      <c r="D18" s="349"/>
      <c r="E18" s="349"/>
      <c r="F18" s="349"/>
      <c r="G18" s="349"/>
      <c r="H18" s="312"/>
      <c r="I18" s="349" t="str">
        <f>"500 merkkiä ("&amp;TEXT(LEN(C19),"0")&amp;" käytetty)"</f>
        <v>500 merkkiä (0 käytetty)</v>
      </c>
      <c r="J18" s="349"/>
      <c r="K18" s="257"/>
    </row>
    <row r="19" spans="2:11" ht="138" customHeight="1" x14ac:dyDescent="0.35">
      <c r="B19" s="20"/>
      <c r="C19" s="598"/>
      <c r="D19" s="598"/>
      <c r="E19" s="598"/>
      <c r="F19" s="598"/>
      <c r="G19" s="598"/>
      <c r="H19" s="598"/>
      <c r="I19" s="598"/>
      <c r="J19" s="598"/>
      <c r="K19" s="263"/>
    </row>
    <row r="20" spans="2:11" x14ac:dyDescent="0.35">
      <c r="B20" s="215"/>
      <c r="C20" s="288"/>
      <c r="D20" s="288"/>
      <c r="E20" s="288"/>
      <c r="F20" s="288"/>
      <c r="G20" s="288"/>
      <c r="H20" s="288"/>
      <c r="I20" s="288"/>
      <c r="J20" s="288"/>
      <c r="K20" s="264"/>
    </row>
    <row r="21" spans="2:11" x14ac:dyDescent="0.35">
      <c r="B21" s="20"/>
      <c r="C21" s="260"/>
      <c r="D21" s="260"/>
      <c r="E21" s="260"/>
      <c r="F21" s="260"/>
      <c r="G21" s="260"/>
      <c r="H21" s="260"/>
      <c r="I21" s="260"/>
      <c r="J21" s="260"/>
      <c r="K21" s="263"/>
    </row>
    <row r="22" spans="2:11" x14ac:dyDescent="0.35">
      <c r="B22" s="20"/>
      <c r="C22" s="256" t="s">
        <v>143</v>
      </c>
      <c r="D22" s="256"/>
      <c r="E22" s="256"/>
      <c r="F22" s="256"/>
      <c r="G22" s="256"/>
      <c r="H22" s="256"/>
      <c r="I22" s="256"/>
      <c r="J22" s="256"/>
      <c r="K22" s="257"/>
    </row>
    <row r="23" spans="2:11" x14ac:dyDescent="0.35">
      <c r="B23" s="20"/>
      <c r="C23" s="596"/>
      <c r="D23" s="597"/>
      <c r="E23" s="597"/>
      <c r="F23" s="597"/>
      <c r="G23" s="597"/>
      <c r="H23" s="597"/>
      <c r="I23" s="597"/>
      <c r="J23" s="597"/>
      <c r="K23" s="257"/>
    </row>
    <row r="24" spans="2:11" x14ac:dyDescent="0.35">
      <c r="B24" s="20"/>
      <c r="C24" s="256"/>
      <c r="D24" s="256"/>
      <c r="E24" s="256"/>
      <c r="F24" s="256"/>
      <c r="G24" s="256"/>
      <c r="H24" s="256"/>
      <c r="I24" s="256"/>
      <c r="J24" s="256"/>
      <c r="K24" s="257"/>
    </row>
    <row r="25" spans="2:11" x14ac:dyDescent="0.35">
      <c r="B25" s="20"/>
      <c r="C25" s="349" t="s">
        <v>266</v>
      </c>
      <c r="D25" s="349"/>
      <c r="E25" s="349"/>
      <c r="F25" s="349"/>
      <c r="G25" s="349"/>
      <c r="H25" s="312"/>
      <c r="I25" s="349" t="str">
        <f>"500 merkkiä ("&amp;TEXT(LEN(C26),"0")&amp;" käytetty)"</f>
        <v>500 merkkiä (0 käytetty)</v>
      </c>
      <c r="J25" s="349"/>
      <c r="K25" s="257"/>
    </row>
    <row r="26" spans="2:11" ht="138" customHeight="1" x14ac:dyDescent="0.35">
      <c r="B26" s="20"/>
      <c r="C26" s="598"/>
      <c r="D26" s="598"/>
      <c r="E26" s="598"/>
      <c r="F26" s="598"/>
      <c r="G26" s="598"/>
      <c r="H26" s="598"/>
      <c r="I26" s="598"/>
      <c r="J26" s="598"/>
      <c r="K26" s="263"/>
    </row>
    <row r="27" spans="2:11" x14ac:dyDescent="0.35">
      <c r="B27" s="215"/>
      <c r="C27" s="288"/>
      <c r="D27" s="288"/>
      <c r="E27" s="288"/>
      <c r="F27" s="288"/>
      <c r="G27" s="288"/>
      <c r="H27" s="288"/>
      <c r="I27" s="288"/>
      <c r="J27" s="288"/>
      <c r="K27" s="264"/>
    </row>
    <row r="28" spans="2:11" x14ac:dyDescent="0.35">
      <c r="B28" s="20"/>
      <c r="C28" s="260"/>
      <c r="D28" s="260"/>
      <c r="E28" s="260"/>
      <c r="F28" s="260"/>
      <c r="G28" s="260"/>
      <c r="H28" s="260"/>
      <c r="I28" s="260"/>
      <c r="J28" s="260"/>
      <c r="K28" s="263"/>
    </row>
    <row r="29" spans="2:11" x14ac:dyDescent="0.35">
      <c r="B29" s="20"/>
      <c r="C29" s="256" t="s">
        <v>144</v>
      </c>
      <c r="D29" s="256"/>
      <c r="E29" s="256"/>
      <c r="F29" s="256"/>
      <c r="G29" s="256"/>
      <c r="H29" s="256"/>
      <c r="I29" s="256"/>
      <c r="J29" s="256"/>
      <c r="K29" s="257"/>
    </row>
    <row r="30" spans="2:11" x14ac:dyDescent="0.35">
      <c r="B30" s="20"/>
      <c r="C30" s="596"/>
      <c r="D30" s="597"/>
      <c r="E30" s="597"/>
      <c r="F30" s="597"/>
      <c r="G30" s="597"/>
      <c r="H30" s="597"/>
      <c r="I30" s="597"/>
      <c r="J30" s="597"/>
      <c r="K30" s="257"/>
    </row>
    <row r="31" spans="2:11" x14ac:dyDescent="0.35">
      <c r="B31" s="20"/>
      <c r="C31" s="256"/>
      <c r="D31" s="256"/>
      <c r="E31" s="256"/>
      <c r="F31" s="256"/>
      <c r="G31" s="256"/>
      <c r="H31" s="256"/>
      <c r="I31" s="256"/>
      <c r="J31" s="256"/>
      <c r="K31" s="257"/>
    </row>
    <row r="32" spans="2:11" x14ac:dyDescent="0.35">
      <c r="B32" s="20"/>
      <c r="C32" s="349" t="s">
        <v>266</v>
      </c>
      <c r="D32" s="349"/>
      <c r="E32" s="349"/>
      <c r="F32" s="349"/>
      <c r="G32" s="349"/>
      <c r="H32" s="312"/>
      <c r="I32" s="349" t="str">
        <f>"500 merkkiä ("&amp;TEXT(LEN(C33),"0")&amp;" käytetty)"</f>
        <v>500 merkkiä (0 käytetty)</v>
      </c>
      <c r="J32" s="349"/>
      <c r="K32" s="350"/>
    </row>
    <row r="33" spans="2:11" ht="138" customHeight="1" x14ac:dyDescent="0.35">
      <c r="B33" s="20"/>
      <c r="C33" s="598"/>
      <c r="D33" s="598"/>
      <c r="E33" s="598"/>
      <c r="F33" s="598"/>
      <c r="G33" s="598"/>
      <c r="H33" s="598"/>
      <c r="I33" s="598"/>
      <c r="J33" s="598"/>
      <c r="K33" s="263"/>
    </row>
    <row r="34" spans="2:11" x14ac:dyDescent="0.35">
      <c r="B34" s="215"/>
      <c r="C34" s="288"/>
      <c r="D34" s="288"/>
      <c r="E34" s="288"/>
      <c r="F34" s="288"/>
      <c r="G34" s="288"/>
      <c r="H34" s="288"/>
      <c r="I34" s="288"/>
      <c r="J34" s="288"/>
      <c r="K34" s="264"/>
    </row>
    <row r="35" spans="2:11" x14ac:dyDescent="0.35">
      <c r="B35" s="20"/>
      <c r="C35" s="260"/>
      <c r="D35" s="260"/>
      <c r="E35" s="260"/>
      <c r="F35" s="260"/>
      <c r="G35" s="260"/>
      <c r="H35" s="260"/>
      <c r="I35" s="260"/>
      <c r="J35" s="260"/>
      <c r="K35" s="263"/>
    </row>
    <row r="36" spans="2:11" x14ac:dyDescent="0.35">
      <c r="B36" s="20"/>
      <c r="C36" s="256" t="s">
        <v>145</v>
      </c>
      <c r="D36" s="256"/>
      <c r="E36" s="256"/>
      <c r="F36" s="256"/>
      <c r="G36" s="256"/>
      <c r="H36" s="256"/>
      <c r="I36" s="256"/>
      <c r="J36" s="256"/>
      <c r="K36" s="257"/>
    </row>
    <row r="37" spans="2:11" x14ac:dyDescent="0.35">
      <c r="B37" s="20"/>
      <c r="C37" s="596"/>
      <c r="D37" s="597"/>
      <c r="E37" s="597"/>
      <c r="F37" s="597"/>
      <c r="G37" s="597"/>
      <c r="H37" s="597"/>
      <c r="I37" s="597"/>
      <c r="J37" s="597"/>
      <c r="K37" s="257"/>
    </row>
    <row r="38" spans="2:11" x14ac:dyDescent="0.35">
      <c r="B38" s="20"/>
      <c r="C38" s="256"/>
      <c r="D38" s="256"/>
      <c r="E38" s="256"/>
      <c r="F38" s="256"/>
      <c r="G38" s="256"/>
      <c r="H38" s="256"/>
      <c r="I38" s="256"/>
      <c r="J38" s="256"/>
      <c r="K38" s="257"/>
    </row>
    <row r="39" spans="2:11" x14ac:dyDescent="0.35">
      <c r="B39" s="20"/>
      <c r="C39" s="349" t="s">
        <v>266</v>
      </c>
      <c r="D39" s="349"/>
      <c r="E39" s="349"/>
      <c r="F39" s="349"/>
      <c r="G39" s="349"/>
      <c r="H39" s="312"/>
      <c r="I39" s="349" t="str">
        <f>"500 merkkiä ("&amp;TEXT(LEN(C40),"0")&amp;" käytetty)"</f>
        <v>500 merkkiä (0 käytetty)</v>
      </c>
      <c r="J39" s="349"/>
      <c r="K39" s="350"/>
    </row>
    <row r="40" spans="2:11" ht="138" customHeight="1" x14ac:dyDescent="0.35">
      <c r="B40" s="20"/>
      <c r="C40" s="593"/>
      <c r="D40" s="594"/>
      <c r="E40" s="594"/>
      <c r="F40" s="594"/>
      <c r="G40" s="594"/>
      <c r="H40" s="594"/>
      <c r="I40" s="594"/>
      <c r="J40" s="595"/>
      <c r="K40" s="263"/>
    </row>
    <row r="41" spans="2:11" x14ac:dyDescent="0.35">
      <c r="B41" s="215"/>
      <c r="C41" s="288"/>
      <c r="D41" s="288"/>
      <c r="E41" s="288"/>
      <c r="F41" s="288"/>
      <c r="G41" s="288"/>
      <c r="H41" s="288"/>
      <c r="I41" s="288"/>
      <c r="J41" s="288"/>
      <c r="K41" s="264"/>
    </row>
    <row r="42" spans="2:11" x14ac:dyDescent="0.35">
      <c r="B42" s="20"/>
      <c r="C42" s="260"/>
      <c r="D42" s="260"/>
      <c r="E42" s="260"/>
      <c r="F42" s="260"/>
      <c r="G42" s="260"/>
      <c r="H42" s="260"/>
      <c r="I42" s="260"/>
      <c r="J42" s="260"/>
      <c r="K42" s="263"/>
    </row>
    <row r="43" spans="2:11" x14ac:dyDescent="0.35">
      <c r="B43" s="20"/>
      <c r="C43" s="256" t="s">
        <v>146</v>
      </c>
      <c r="D43" s="256"/>
      <c r="E43" s="256"/>
      <c r="F43" s="256"/>
      <c r="G43" s="256"/>
      <c r="H43" s="256"/>
      <c r="I43" s="256"/>
      <c r="J43" s="256"/>
      <c r="K43" s="257"/>
    </row>
    <row r="44" spans="2:11" ht="15" customHeight="1" x14ac:dyDescent="0.35">
      <c r="B44" s="20"/>
      <c r="C44" s="530"/>
      <c r="D44" s="531"/>
      <c r="E44" s="531"/>
      <c r="F44" s="531"/>
      <c r="G44" s="531"/>
      <c r="H44" s="531"/>
      <c r="I44" s="531"/>
      <c r="J44" s="532"/>
      <c r="K44" s="257"/>
    </row>
    <row r="45" spans="2:11" x14ac:dyDescent="0.35">
      <c r="B45" s="20"/>
      <c r="C45" s="256"/>
      <c r="D45" s="256"/>
      <c r="E45" s="256"/>
      <c r="F45" s="256"/>
      <c r="G45" s="256"/>
      <c r="H45" s="256"/>
      <c r="I45" s="256"/>
      <c r="J45" s="256"/>
      <c r="K45" s="257"/>
    </row>
    <row r="46" spans="2:11" x14ac:dyDescent="0.35">
      <c r="B46" s="20"/>
      <c r="C46" s="349" t="s">
        <v>266</v>
      </c>
      <c r="D46" s="349"/>
      <c r="E46" s="349"/>
      <c r="F46" s="349"/>
      <c r="G46" s="349"/>
      <c r="H46" s="312"/>
      <c r="I46" s="349" t="str">
        <f>"500 merkkiä ("&amp;TEXT(LEN(C47),"0")&amp;" käytetty)"</f>
        <v>500 merkkiä (0 käytetty)</v>
      </c>
      <c r="J46" s="349"/>
      <c r="K46" s="350"/>
    </row>
    <row r="47" spans="2:11" ht="138" customHeight="1" x14ac:dyDescent="0.35">
      <c r="B47" s="20"/>
      <c r="C47" s="593"/>
      <c r="D47" s="594"/>
      <c r="E47" s="594"/>
      <c r="F47" s="594"/>
      <c r="G47" s="594"/>
      <c r="H47" s="594"/>
      <c r="I47" s="594"/>
      <c r="J47" s="595"/>
      <c r="K47" s="263"/>
    </row>
    <row r="48" spans="2:11" x14ac:dyDescent="0.35">
      <c r="B48" s="215"/>
      <c r="C48" s="288"/>
      <c r="D48" s="288"/>
      <c r="E48" s="288"/>
      <c r="F48" s="288"/>
      <c r="G48" s="288"/>
      <c r="H48" s="288"/>
      <c r="I48" s="288"/>
      <c r="J48" s="288"/>
      <c r="K48" s="264"/>
    </row>
    <row r="49" spans="2:11" x14ac:dyDescent="0.35">
      <c r="B49" s="20"/>
      <c r="C49" s="260"/>
      <c r="D49" s="260"/>
      <c r="E49" s="260"/>
      <c r="F49" s="260"/>
      <c r="G49" s="260"/>
      <c r="H49" s="260"/>
      <c r="I49" s="260"/>
      <c r="J49" s="260"/>
      <c r="K49" s="263"/>
    </row>
    <row r="50" spans="2:11" x14ac:dyDescent="0.35">
      <c r="B50" s="20"/>
      <c r="C50" s="256" t="s">
        <v>147</v>
      </c>
      <c r="D50" s="256"/>
      <c r="E50" s="256"/>
      <c r="F50" s="256"/>
      <c r="G50" s="256"/>
      <c r="H50" s="256"/>
      <c r="I50" s="256"/>
      <c r="J50" s="256"/>
      <c r="K50" s="257"/>
    </row>
    <row r="51" spans="2:11" x14ac:dyDescent="0.35">
      <c r="B51" s="20"/>
      <c r="C51" s="530"/>
      <c r="D51" s="531"/>
      <c r="E51" s="531"/>
      <c r="F51" s="531"/>
      <c r="G51" s="531"/>
      <c r="H51" s="531"/>
      <c r="I51" s="531"/>
      <c r="J51" s="532"/>
      <c r="K51" s="257"/>
    </row>
    <row r="52" spans="2:11" x14ac:dyDescent="0.35">
      <c r="B52" s="20"/>
      <c r="C52" s="256"/>
      <c r="D52" s="256"/>
      <c r="E52" s="256"/>
      <c r="F52" s="256"/>
      <c r="G52" s="256"/>
      <c r="H52" s="256"/>
      <c r="I52" s="256"/>
      <c r="J52" s="256"/>
      <c r="K52" s="257"/>
    </row>
    <row r="53" spans="2:11" x14ac:dyDescent="0.35">
      <c r="B53" s="20"/>
      <c r="C53" s="349" t="s">
        <v>266</v>
      </c>
      <c r="D53" s="349"/>
      <c r="E53" s="349"/>
      <c r="F53" s="349"/>
      <c r="G53" s="349"/>
      <c r="H53" s="312"/>
      <c r="I53" s="349" t="str">
        <f>"500 merkkiä ("&amp;TEXT(LEN(C54),"0")&amp;" käytetty)"</f>
        <v>500 merkkiä (0 käytetty)</v>
      </c>
      <c r="J53" s="349"/>
      <c r="K53" s="350"/>
    </row>
    <row r="54" spans="2:11" ht="138" customHeight="1" x14ac:dyDescent="0.35">
      <c r="B54" s="20"/>
      <c r="C54" s="593"/>
      <c r="D54" s="594"/>
      <c r="E54" s="594"/>
      <c r="F54" s="594"/>
      <c r="G54" s="594"/>
      <c r="H54" s="594"/>
      <c r="I54" s="594"/>
      <c r="J54" s="595"/>
      <c r="K54" s="263"/>
    </row>
    <row r="55" spans="2:11" x14ac:dyDescent="0.35">
      <c r="B55" s="215"/>
      <c r="C55" s="288"/>
      <c r="D55" s="288"/>
      <c r="E55" s="288"/>
      <c r="F55" s="288"/>
      <c r="G55" s="288"/>
      <c r="H55" s="288"/>
      <c r="I55" s="288"/>
      <c r="J55" s="288"/>
      <c r="K55" s="264"/>
    </row>
    <row r="56" spans="2:11" x14ac:dyDescent="0.35">
      <c r="B56" s="20"/>
      <c r="C56" s="256"/>
      <c r="D56" s="256"/>
      <c r="E56" s="256"/>
      <c r="F56" s="256"/>
      <c r="G56" s="256"/>
      <c r="H56" s="256"/>
      <c r="I56" s="256"/>
      <c r="J56" s="256"/>
      <c r="K56" s="257"/>
    </row>
    <row r="57" spans="2:11" x14ac:dyDescent="0.35">
      <c r="B57" s="20"/>
      <c r="C57" s="256" t="s">
        <v>148</v>
      </c>
      <c r="D57" s="256"/>
      <c r="E57" s="256"/>
      <c r="F57" s="256"/>
      <c r="G57" s="256"/>
      <c r="H57" s="256"/>
      <c r="I57" s="256"/>
      <c r="J57" s="256"/>
      <c r="K57" s="257"/>
    </row>
    <row r="58" spans="2:11" x14ac:dyDescent="0.35">
      <c r="B58" s="20"/>
      <c r="C58" s="530"/>
      <c r="D58" s="531"/>
      <c r="E58" s="531"/>
      <c r="F58" s="531"/>
      <c r="G58" s="531"/>
      <c r="H58" s="531"/>
      <c r="I58" s="531"/>
      <c r="J58" s="532"/>
      <c r="K58" s="257"/>
    </row>
    <row r="59" spans="2:11" x14ac:dyDescent="0.35">
      <c r="B59" s="20"/>
      <c r="C59" s="256"/>
      <c r="D59" s="256"/>
      <c r="E59" s="256"/>
      <c r="F59" s="256"/>
      <c r="G59" s="256"/>
      <c r="H59" s="256"/>
      <c r="I59" s="256"/>
      <c r="J59" s="256"/>
      <c r="K59" s="257"/>
    </row>
    <row r="60" spans="2:11" x14ac:dyDescent="0.35">
      <c r="B60" s="20"/>
      <c r="C60" s="349" t="s">
        <v>266</v>
      </c>
      <c r="D60" s="349"/>
      <c r="E60" s="349"/>
      <c r="F60" s="349"/>
      <c r="G60" s="349"/>
      <c r="H60" s="312"/>
      <c r="I60" s="349" t="str">
        <f>"500 merkkiä ("&amp;TEXT(LEN(C61),"0")&amp;" käytetty)"</f>
        <v>500 merkkiä (0 käytetty)</v>
      </c>
      <c r="J60" s="349"/>
      <c r="K60" s="350"/>
    </row>
    <row r="61" spans="2:11" ht="138" customHeight="1" x14ac:dyDescent="0.35">
      <c r="B61" s="20"/>
      <c r="C61" s="593"/>
      <c r="D61" s="594"/>
      <c r="E61" s="594"/>
      <c r="F61" s="594"/>
      <c r="G61" s="594"/>
      <c r="H61" s="594"/>
      <c r="I61" s="594"/>
      <c r="J61" s="595"/>
      <c r="K61" s="263"/>
    </row>
    <row r="62" spans="2:11" x14ac:dyDescent="0.35">
      <c r="B62" s="215"/>
      <c r="C62" s="288"/>
      <c r="D62" s="288"/>
      <c r="E62" s="288"/>
      <c r="F62" s="288"/>
      <c r="G62" s="288"/>
      <c r="H62" s="288"/>
      <c r="I62" s="288"/>
      <c r="J62" s="288"/>
      <c r="K62" s="264"/>
    </row>
    <row r="63" spans="2:11" x14ac:dyDescent="0.35">
      <c r="B63" s="20"/>
      <c r="C63" s="256"/>
      <c r="D63" s="256"/>
      <c r="E63" s="256"/>
      <c r="F63" s="256"/>
      <c r="G63" s="256"/>
      <c r="H63" s="256"/>
      <c r="I63" s="256"/>
      <c r="J63" s="256"/>
      <c r="K63" s="257"/>
    </row>
    <row r="64" spans="2:11" x14ac:dyDescent="0.35">
      <c r="B64" s="20"/>
      <c r="C64" s="256" t="s">
        <v>149</v>
      </c>
      <c r="D64" s="256"/>
      <c r="E64" s="256"/>
      <c r="F64" s="256"/>
      <c r="G64" s="256"/>
      <c r="H64" s="256"/>
      <c r="I64" s="256"/>
      <c r="J64" s="256"/>
      <c r="K64" s="257"/>
    </row>
    <row r="65" spans="2:11" x14ac:dyDescent="0.35">
      <c r="B65" s="20"/>
      <c r="C65" s="530"/>
      <c r="D65" s="531"/>
      <c r="E65" s="531"/>
      <c r="F65" s="531"/>
      <c r="G65" s="531"/>
      <c r="H65" s="531"/>
      <c r="I65" s="531"/>
      <c r="J65" s="532"/>
      <c r="K65" s="257"/>
    </row>
    <row r="66" spans="2:11" x14ac:dyDescent="0.35">
      <c r="B66" s="20"/>
      <c r="C66" s="256"/>
      <c r="D66" s="256"/>
      <c r="E66" s="256"/>
      <c r="F66" s="256"/>
      <c r="G66" s="256"/>
      <c r="H66" s="256"/>
      <c r="I66" s="256"/>
      <c r="J66" s="256"/>
      <c r="K66" s="257"/>
    </row>
    <row r="67" spans="2:11" x14ac:dyDescent="0.35">
      <c r="B67" s="20"/>
      <c r="C67" s="349" t="s">
        <v>266</v>
      </c>
      <c r="D67" s="349"/>
      <c r="E67" s="349"/>
      <c r="F67" s="349"/>
      <c r="G67" s="349"/>
      <c r="H67" s="312"/>
      <c r="I67" s="349" t="str">
        <f>"500 merkkiä ("&amp;TEXT(LEN(C68),"0")&amp;" käytetty)"</f>
        <v>500 merkkiä (0 käytetty)</v>
      </c>
      <c r="J67" s="349"/>
      <c r="K67" s="350"/>
    </row>
    <row r="68" spans="2:11" ht="138" customHeight="1" x14ac:dyDescent="0.35">
      <c r="B68" s="20"/>
      <c r="C68" s="593"/>
      <c r="D68" s="594"/>
      <c r="E68" s="594"/>
      <c r="F68" s="594"/>
      <c r="G68" s="594"/>
      <c r="H68" s="594"/>
      <c r="I68" s="594"/>
      <c r="J68" s="595"/>
      <c r="K68" s="263"/>
    </row>
    <row r="69" spans="2:11" x14ac:dyDescent="0.35">
      <c r="B69" s="215"/>
      <c r="C69" s="288"/>
      <c r="D69" s="288"/>
      <c r="E69" s="288"/>
      <c r="F69" s="288"/>
      <c r="G69" s="288"/>
      <c r="H69" s="288"/>
      <c r="I69" s="288"/>
      <c r="J69" s="288"/>
      <c r="K69" s="264"/>
    </row>
    <row r="70" spans="2:11" x14ac:dyDescent="0.35">
      <c r="B70" s="20"/>
      <c r="C70" s="256"/>
      <c r="D70" s="256"/>
      <c r="E70" s="256"/>
      <c r="F70" s="256"/>
      <c r="G70" s="256"/>
      <c r="H70" s="256"/>
      <c r="I70" s="256"/>
      <c r="J70" s="256"/>
      <c r="K70" s="257"/>
    </row>
    <row r="71" spans="2:11" x14ac:dyDescent="0.35">
      <c r="B71" s="20"/>
      <c r="C71" s="256" t="s">
        <v>150</v>
      </c>
      <c r="D71" s="256"/>
      <c r="E71" s="256"/>
      <c r="F71" s="256"/>
      <c r="G71" s="256"/>
      <c r="H71" s="256"/>
      <c r="I71" s="256"/>
      <c r="J71" s="256"/>
      <c r="K71" s="257"/>
    </row>
    <row r="72" spans="2:11" x14ac:dyDescent="0.35">
      <c r="B72" s="20"/>
      <c r="C72" s="530"/>
      <c r="D72" s="531"/>
      <c r="E72" s="531"/>
      <c r="F72" s="531"/>
      <c r="G72" s="531"/>
      <c r="H72" s="531"/>
      <c r="I72" s="531"/>
      <c r="J72" s="532"/>
      <c r="K72" s="257"/>
    </row>
    <row r="73" spans="2:11" x14ac:dyDescent="0.35">
      <c r="B73" s="20"/>
      <c r="C73" s="256"/>
      <c r="D73" s="256"/>
      <c r="E73" s="256"/>
      <c r="F73" s="256"/>
      <c r="G73" s="256"/>
      <c r="H73" s="256"/>
      <c r="I73" s="256"/>
      <c r="J73" s="256"/>
      <c r="K73" s="257"/>
    </row>
    <row r="74" spans="2:11" x14ac:dyDescent="0.35">
      <c r="B74" s="20"/>
      <c r="C74" s="349" t="s">
        <v>266</v>
      </c>
      <c r="D74" s="349"/>
      <c r="E74" s="349"/>
      <c r="F74" s="349"/>
      <c r="G74" s="349"/>
      <c r="H74" s="312"/>
      <c r="I74" s="349" t="str">
        <f>"500 merkkiä ("&amp;TEXT(LEN(C75),"0")&amp;" käytetty)"</f>
        <v>500 merkkiä (0 käytetty)</v>
      </c>
      <c r="J74" s="349"/>
      <c r="K74" s="350"/>
    </row>
    <row r="75" spans="2:11" ht="138" customHeight="1" x14ac:dyDescent="0.35">
      <c r="B75" s="20"/>
      <c r="C75" s="593"/>
      <c r="D75" s="594"/>
      <c r="E75" s="594"/>
      <c r="F75" s="594"/>
      <c r="G75" s="594"/>
      <c r="H75" s="594"/>
      <c r="I75" s="594"/>
      <c r="J75" s="595"/>
      <c r="K75" s="263"/>
    </row>
    <row r="76" spans="2:11" x14ac:dyDescent="0.35">
      <c r="B76" s="215"/>
      <c r="C76" s="288"/>
      <c r="D76" s="288"/>
      <c r="E76" s="288"/>
      <c r="F76" s="288"/>
      <c r="G76" s="288"/>
      <c r="H76" s="288"/>
      <c r="I76" s="288"/>
      <c r="J76" s="288"/>
      <c r="K76" s="264"/>
    </row>
    <row r="77" spans="2:11" x14ac:dyDescent="0.35">
      <c r="B77" s="20"/>
      <c r="C77" s="256"/>
      <c r="D77" s="256"/>
      <c r="E77" s="256"/>
      <c r="F77" s="256"/>
      <c r="G77" s="256"/>
      <c r="H77" s="256"/>
      <c r="I77" s="256"/>
      <c r="J77" s="256"/>
      <c r="K77" s="257"/>
    </row>
    <row r="78" spans="2:11" x14ac:dyDescent="0.35">
      <c r="B78" s="20"/>
      <c r="C78" s="256" t="s">
        <v>151</v>
      </c>
      <c r="D78" s="256"/>
      <c r="E78" s="256"/>
      <c r="F78" s="256"/>
      <c r="G78" s="256"/>
      <c r="H78" s="256"/>
      <c r="I78" s="256"/>
      <c r="J78" s="256"/>
      <c r="K78" s="257"/>
    </row>
    <row r="79" spans="2:11" x14ac:dyDescent="0.35">
      <c r="B79" s="20"/>
      <c r="C79" s="530"/>
      <c r="D79" s="531"/>
      <c r="E79" s="531"/>
      <c r="F79" s="531"/>
      <c r="G79" s="531"/>
      <c r="H79" s="531"/>
      <c r="I79" s="531"/>
      <c r="J79" s="532"/>
      <c r="K79" s="257"/>
    </row>
    <row r="80" spans="2:11" x14ac:dyDescent="0.35">
      <c r="B80" s="20"/>
      <c r="C80" s="256"/>
      <c r="D80" s="256"/>
      <c r="E80" s="256"/>
      <c r="F80" s="256"/>
      <c r="G80" s="256"/>
      <c r="H80" s="256"/>
      <c r="I80" s="256"/>
      <c r="J80" s="256"/>
      <c r="K80" s="257"/>
    </row>
    <row r="81" spans="2:11" x14ac:dyDescent="0.35">
      <c r="B81" s="20"/>
      <c r="C81" s="349" t="s">
        <v>266</v>
      </c>
      <c r="D81" s="349"/>
      <c r="E81" s="349"/>
      <c r="F81" s="349"/>
      <c r="G81" s="349"/>
      <c r="H81" s="312"/>
      <c r="I81" s="349" t="str">
        <f>"500 merkkiä ("&amp;TEXT(LEN(C82),"0")&amp;" käytetty)"</f>
        <v>500 merkkiä (0 käytetty)</v>
      </c>
      <c r="J81" s="349"/>
      <c r="K81" s="350"/>
    </row>
    <row r="82" spans="2:11" ht="138" customHeight="1" x14ac:dyDescent="0.35">
      <c r="B82" s="20"/>
      <c r="C82" s="593"/>
      <c r="D82" s="594"/>
      <c r="E82" s="594"/>
      <c r="F82" s="594"/>
      <c r="G82" s="594"/>
      <c r="H82" s="594"/>
      <c r="I82" s="594"/>
      <c r="J82" s="595"/>
      <c r="K82" s="263"/>
    </row>
    <row r="83" spans="2:11" x14ac:dyDescent="0.35">
      <c r="B83" s="215"/>
      <c r="C83" s="288"/>
      <c r="D83" s="288"/>
      <c r="E83" s="288"/>
      <c r="F83" s="288"/>
      <c r="G83" s="288"/>
      <c r="H83" s="288"/>
      <c r="I83" s="288"/>
      <c r="J83" s="288"/>
      <c r="K83" s="264"/>
    </row>
    <row r="84" spans="2:11" x14ac:dyDescent="0.35">
      <c r="B84" s="20"/>
      <c r="C84" s="256"/>
      <c r="D84" s="256"/>
      <c r="E84" s="256"/>
      <c r="F84" s="256"/>
      <c r="G84" s="256"/>
      <c r="H84" s="256"/>
      <c r="I84" s="256"/>
      <c r="J84" s="256"/>
      <c r="K84" s="257"/>
    </row>
    <row r="85" spans="2:11" x14ac:dyDescent="0.35">
      <c r="B85" s="20"/>
      <c r="C85" s="256" t="s">
        <v>152</v>
      </c>
      <c r="D85" s="256"/>
      <c r="E85" s="256"/>
      <c r="F85" s="256"/>
      <c r="G85" s="256"/>
      <c r="H85" s="256"/>
      <c r="I85" s="256"/>
      <c r="J85" s="256"/>
      <c r="K85" s="257"/>
    </row>
    <row r="86" spans="2:11" x14ac:dyDescent="0.35">
      <c r="B86" s="20"/>
      <c r="C86" s="530"/>
      <c r="D86" s="531"/>
      <c r="E86" s="531"/>
      <c r="F86" s="531"/>
      <c r="G86" s="531"/>
      <c r="H86" s="531"/>
      <c r="I86" s="531"/>
      <c r="J86" s="532"/>
      <c r="K86" s="257"/>
    </row>
    <row r="87" spans="2:11" x14ac:dyDescent="0.35">
      <c r="B87" s="20"/>
      <c r="C87" s="256"/>
      <c r="D87" s="256"/>
      <c r="E87" s="256"/>
      <c r="F87" s="256"/>
      <c r="G87" s="256"/>
      <c r="H87" s="256"/>
      <c r="I87" s="256"/>
      <c r="J87" s="256"/>
      <c r="K87" s="257"/>
    </row>
    <row r="88" spans="2:11" x14ac:dyDescent="0.35">
      <c r="B88" s="20"/>
      <c r="C88" s="349" t="s">
        <v>266</v>
      </c>
      <c r="D88" s="349"/>
      <c r="E88" s="349"/>
      <c r="F88" s="349"/>
      <c r="G88" s="349"/>
      <c r="H88" s="312"/>
      <c r="I88" s="349" t="str">
        <f>"500 merkkiä ("&amp;TEXT(LEN(C89),"0")&amp;" käytetty)"</f>
        <v>500 merkkiä (0 käytetty)</v>
      </c>
      <c r="J88" s="349"/>
      <c r="K88" s="350"/>
    </row>
    <row r="89" spans="2:11" ht="138" customHeight="1" x14ac:dyDescent="0.35">
      <c r="B89" s="20"/>
      <c r="C89" s="593"/>
      <c r="D89" s="594"/>
      <c r="E89" s="594"/>
      <c r="F89" s="594"/>
      <c r="G89" s="594"/>
      <c r="H89" s="594"/>
      <c r="I89" s="594"/>
      <c r="J89" s="595"/>
      <c r="K89" s="263"/>
    </row>
    <row r="90" spans="2:11" x14ac:dyDescent="0.35">
      <c r="B90" s="215"/>
      <c r="C90" s="288"/>
      <c r="D90" s="288"/>
      <c r="E90" s="288"/>
      <c r="F90" s="288"/>
      <c r="G90" s="288"/>
      <c r="H90" s="288"/>
      <c r="I90" s="288"/>
      <c r="J90" s="288"/>
      <c r="K90" s="264"/>
    </row>
    <row r="91" spans="2:11" x14ac:dyDescent="0.35">
      <c r="B91" s="20"/>
      <c r="C91" s="256"/>
      <c r="D91" s="256"/>
      <c r="E91" s="256"/>
      <c r="F91" s="256"/>
      <c r="G91" s="256"/>
      <c r="H91" s="256"/>
      <c r="I91" s="256"/>
      <c r="J91" s="256"/>
      <c r="K91" s="257"/>
    </row>
    <row r="92" spans="2:11" x14ac:dyDescent="0.35">
      <c r="B92" s="20"/>
      <c r="C92" s="256" t="s">
        <v>153</v>
      </c>
      <c r="D92" s="256"/>
      <c r="E92" s="256"/>
      <c r="F92" s="256"/>
      <c r="G92" s="256"/>
      <c r="H92" s="256"/>
      <c r="I92" s="256"/>
      <c r="J92" s="256"/>
      <c r="K92" s="257"/>
    </row>
    <row r="93" spans="2:11" x14ac:dyDescent="0.35">
      <c r="B93" s="20"/>
      <c r="C93" s="530"/>
      <c r="D93" s="531"/>
      <c r="E93" s="531"/>
      <c r="F93" s="531"/>
      <c r="G93" s="531"/>
      <c r="H93" s="531"/>
      <c r="I93" s="531"/>
      <c r="J93" s="532"/>
      <c r="K93" s="257"/>
    </row>
    <row r="94" spans="2:11" x14ac:dyDescent="0.35">
      <c r="B94" s="20"/>
      <c r="C94" s="256"/>
      <c r="D94" s="256"/>
      <c r="E94" s="256"/>
      <c r="F94" s="256"/>
      <c r="G94" s="256"/>
      <c r="H94" s="256"/>
      <c r="I94" s="256"/>
      <c r="J94" s="256"/>
      <c r="K94" s="257"/>
    </row>
    <row r="95" spans="2:11" x14ac:dyDescent="0.35">
      <c r="B95" s="20"/>
      <c r="C95" s="349" t="s">
        <v>266</v>
      </c>
      <c r="D95" s="349"/>
      <c r="E95" s="349"/>
      <c r="F95" s="349"/>
      <c r="G95" s="349"/>
      <c r="H95" s="312"/>
      <c r="I95" s="349" t="str">
        <f>"500 merkkiä ("&amp;TEXT(LEN(C96),"0")&amp;" käytetty)"</f>
        <v>500 merkkiä (0 käytetty)</v>
      </c>
      <c r="J95" s="349"/>
      <c r="K95" s="350"/>
    </row>
    <row r="96" spans="2:11" ht="138" customHeight="1" x14ac:dyDescent="0.35">
      <c r="B96" s="20"/>
      <c r="C96" s="593"/>
      <c r="D96" s="594"/>
      <c r="E96" s="594"/>
      <c r="F96" s="594"/>
      <c r="G96" s="594"/>
      <c r="H96" s="594"/>
      <c r="I96" s="594"/>
      <c r="J96" s="595"/>
      <c r="K96" s="263"/>
    </row>
    <row r="97" spans="2:11" x14ac:dyDescent="0.35">
      <c r="B97" s="215"/>
      <c r="C97" s="288"/>
      <c r="D97" s="288"/>
      <c r="E97" s="288"/>
      <c r="F97" s="288"/>
      <c r="G97" s="288"/>
      <c r="H97" s="288"/>
      <c r="I97" s="288"/>
      <c r="J97" s="288"/>
      <c r="K97" s="264"/>
    </row>
    <row r="98" spans="2:11" x14ac:dyDescent="0.35">
      <c r="B98" s="20"/>
      <c r="C98" s="256"/>
      <c r="D98" s="256"/>
      <c r="E98" s="256"/>
      <c r="F98" s="256"/>
      <c r="G98" s="256"/>
      <c r="H98" s="256"/>
      <c r="I98" s="256"/>
      <c r="J98" s="256"/>
      <c r="K98" s="257"/>
    </row>
    <row r="99" spans="2:11" x14ac:dyDescent="0.35">
      <c r="B99" s="20"/>
      <c r="C99" s="256" t="s">
        <v>154</v>
      </c>
      <c r="D99" s="256"/>
      <c r="E99" s="256"/>
      <c r="F99" s="256"/>
      <c r="G99" s="256"/>
      <c r="H99" s="256"/>
      <c r="I99" s="256"/>
      <c r="J99" s="256"/>
      <c r="K99" s="257"/>
    </row>
    <row r="100" spans="2:11" x14ac:dyDescent="0.35">
      <c r="B100" s="20"/>
      <c r="C100" s="530"/>
      <c r="D100" s="531"/>
      <c r="E100" s="531"/>
      <c r="F100" s="531"/>
      <c r="G100" s="531"/>
      <c r="H100" s="531"/>
      <c r="I100" s="531"/>
      <c r="J100" s="532"/>
      <c r="K100" s="257"/>
    </row>
    <row r="101" spans="2:11" x14ac:dyDescent="0.35">
      <c r="B101" s="20"/>
      <c r="C101" s="256"/>
      <c r="D101" s="256"/>
      <c r="E101" s="256"/>
      <c r="F101" s="256"/>
      <c r="G101" s="256"/>
      <c r="H101" s="256"/>
      <c r="I101" s="256"/>
      <c r="J101" s="256"/>
      <c r="K101" s="257"/>
    </row>
    <row r="102" spans="2:11" x14ac:dyDescent="0.35">
      <c r="B102" s="20"/>
      <c r="C102" s="349" t="s">
        <v>266</v>
      </c>
      <c r="D102" s="349"/>
      <c r="E102" s="349"/>
      <c r="F102" s="349"/>
      <c r="G102" s="349"/>
      <c r="H102" s="312"/>
      <c r="I102" s="349" t="str">
        <f>"500 merkkiä ("&amp;TEXT(LEN(C103),"0")&amp;" käytetty)"</f>
        <v>500 merkkiä (0 käytetty)</v>
      </c>
      <c r="J102" s="349"/>
      <c r="K102" s="350"/>
    </row>
    <row r="103" spans="2:11" ht="138" customHeight="1" x14ac:dyDescent="0.35">
      <c r="B103" s="20"/>
      <c r="C103" s="593"/>
      <c r="D103" s="594"/>
      <c r="E103" s="594"/>
      <c r="F103" s="594"/>
      <c r="G103" s="594"/>
      <c r="H103" s="594"/>
      <c r="I103" s="594"/>
      <c r="J103" s="595"/>
      <c r="K103" s="263"/>
    </row>
    <row r="104" spans="2:11" x14ac:dyDescent="0.35">
      <c r="B104" s="215"/>
      <c r="C104" s="288"/>
      <c r="D104" s="288"/>
      <c r="E104" s="288"/>
      <c r="F104" s="288"/>
      <c r="G104" s="288"/>
      <c r="H104" s="288"/>
      <c r="I104" s="288"/>
      <c r="J104" s="288"/>
      <c r="K104" s="264"/>
    </row>
  </sheetData>
  <sheetProtection sheet="1" selectLockedCells="1"/>
  <mergeCells count="31">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Aloita tästä'!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23046875" defaultRowHeight="15.5" x14ac:dyDescent="0.35"/>
  <cols>
    <col min="1" max="1" width="3.23046875" style="8" customWidth="1"/>
    <col min="2" max="2" width="3" style="8" customWidth="1"/>
    <col min="3" max="10" width="9.23046875" style="8"/>
    <col min="11" max="11" width="3.07421875" style="8" customWidth="1"/>
    <col min="12" max="12" width="4.53515625" style="8" customWidth="1"/>
    <col min="13" max="16384" width="9.23046875" style="8"/>
  </cols>
  <sheetData>
    <row r="1" spans="1:18" ht="16.149999999999999" customHeight="1" x14ac:dyDescent="0.35">
      <c r="A1" s="7" t="s">
        <v>194</v>
      </c>
    </row>
    <row r="2" spans="1:18" ht="16.149999999999999" customHeight="1" x14ac:dyDescent="0.35">
      <c r="A2" s="7"/>
    </row>
    <row r="3" spans="1:18" s="152" customFormat="1" ht="33" customHeight="1" x14ac:dyDescent="0.35">
      <c r="B3" s="592" t="s">
        <v>325</v>
      </c>
      <c r="C3" s="592"/>
      <c r="D3" s="592"/>
      <c r="E3" s="592"/>
      <c r="F3" s="592"/>
      <c r="G3" s="592"/>
      <c r="H3" s="592"/>
      <c r="I3" s="592"/>
      <c r="J3" s="592"/>
      <c r="K3" s="592"/>
    </row>
    <row r="4" spans="1:18" s="152" customFormat="1" x14ac:dyDescent="0.35"/>
    <row r="5" spans="1:18" x14ac:dyDescent="0.35">
      <c r="B5" s="269"/>
      <c r="C5" s="277"/>
      <c r="D5" s="62"/>
      <c r="E5" s="63"/>
      <c r="F5" s="63"/>
      <c r="G5" s="63"/>
      <c r="H5" s="63"/>
      <c r="I5" s="63"/>
      <c r="J5" s="63"/>
      <c r="K5" s="64"/>
      <c r="L5" s="152"/>
      <c r="M5" s="568" t="s">
        <v>72</v>
      </c>
      <c r="N5" s="569"/>
      <c r="O5" s="570"/>
      <c r="P5" s="152"/>
      <c r="Q5" s="152"/>
      <c r="R5" s="152"/>
    </row>
    <row r="6" spans="1:18" x14ac:dyDescent="0.35">
      <c r="B6" s="270"/>
      <c r="C6" s="298" t="s">
        <v>193</v>
      </c>
      <c r="D6" s="67"/>
      <c r="E6" s="256"/>
      <c r="F6" s="256"/>
      <c r="G6" s="256"/>
      <c r="H6" s="256"/>
      <c r="I6" s="256"/>
      <c r="J6" s="256"/>
      <c r="K6" s="257"/>
      <c r="L6" s="152"/>
      <c r="M6" s="152"/>
      <c r="N6" s="152"/>
      <c r="O6" s="152"/>
      <c r="P6" s="152"/>
      <c r="Q6" s="152"/>
      <c r="R6" s="152"/>
    </row>
    <row r="7" spans="1:18" ht="16.149999999999999" customHeight="1" x14ac:dyDescent="0.35">
      <c r="B7" s="270"/>
      <c r="C7" s="268"/>
      <c r="D7" s="67"/>
      <c r="E7" s="250"/>
      <c r="F7" s="250"/>
      <c r="G7" s="250"/>
      <c r="H7" s="250"/>
      <c r="I7" s="250"/>
      <c r="J7" s="250"/>
      <c r="K7" s="251"/>
      <c r="L7" s="152"/>
      <c r="M7" s="152"/>
      <c r="N7" s="152"/>
      <c r="O7" s="152"/>
      <c r="P7" s="152"/>
      <c r="Q7" s="152"/>
      <c r="R7" s="152"/>
    </row>
    <row r="8" spans="1:18" ht="16.149999999999999" customHeight="1" x14ac:dyDescent="0.35">
      <c r="B8" s="271"/>
      <c r="C8" s="274" t="s">
        <v>156</v>
      </c>
      <c r="D8" s="250"/>
      <c r="E8" s="250"/>
      <c r="F8" s="250"/>
      <c r="G8" s="250"/>
      <c r="H8" s="250"/>
      <c r="I8" s="250"/>
      <c r="J8" s="250"/>
      <c r="K8" s="251"/>
      <c r="L8" s="152"/>
      <c r="M8" s="152"/>
      <c r="N8" s="152"/>
      <c r="O8" s="152"/>
      <c r="P8" s="152"/>
      <c r="Q8" s="152"/>
      <c r="R8" s="152"/>
    </row>
    <row r="9" spans="1:18" ht="16.149999999999999" customHeight="1" x14ac:dyDescent="0.35">
      <c r="B9" s="273"/>
      <c r="C9" s="530"/>
      <c r="D9" s="599"/>
      <c r="E9" s="599"/>
      <c r="F9" s="599"/>
      <c r="G9" s="599"/>
      <c r="H9" s="599"/>
      <c r="I9" s="599"/>
      <c r="J9" s="600"/>
      <c r="K9" s="251"/>
      <c r="L9" s="152"/>
      <c r="M9" s="373"/>
      <c r="N9" s="373"/>
      <c r="O9" s="373"/>
      <c r="P9" s="373"/>
      <c r="Q9" s="373"/>
      <c r="R9" s="373"/>
    </row>
    <row r="10" spans="1:18" ht="16.149999999999999" customHeight="1" x14ac:dyDescent="0.35">
      <c r="B10" s="271"/>
      <c r="C10" s="63"/>
      <c r="D10" s="250"/>
      <c r="E10" s="250"/>
      <c r="F10" s="250"/>
      <c r="G10" s="250"/>
      <c r="H10" s="250"/>
      <c r="I10" s="250"/>
      <c r="J10" s="250"/>
      <c r="K10" s="251"/>
      <c r="L10" s="152"/>
      <c r="M10" s="373"/>
      <c r="N10" s="373"/>
      <c r="O10" s="373"/>
      <c r="P10" s="373"/>
      <c r="Q10" s="373"/>
      <c r="R10" s="373"/>
    </row>
    <row r="11" spans="1:18" ht="16.149999999999999" customHeight="1" x14ac:dyDescent="0.35">
      <c r="B11" s="271"/>
      <c r="C11" s="274" t="s">
        <v>265</v>
      </c>
      <c r="D11" s="250"/>
      <c r="E11" s="250"/>
      <c r="F11" s="250"/>
      <c r="G11" s="250"/>
      <c r="H11" s="351"/>
      <c r="I11" s="250" t="str">
        <f>"500 merkkiä ("&amp;TEXT(LEN(C12),"0")&amp;" käytetty)"</f>
        <v>500 merkkiä (0 käytetty)</v>
      </c>
      <c r="J11" s="250"/>
      <c r="K11" s="251"/>
      <c r="L11" s="152"/>
      <c r="M11" s="373"/>
      <c r="N11" s="373"/>
      <c r="O11" s="373"/>
      <c r="P11" s="373"/>
      <c r="Q11" s="373"/>
      <c r="R11" s="373"/>
    </row>
    <row r="12" spans="1:18" ht="138" customHeight="1" x14ac:dyDescent="0.35">
      <c r="B12" s="273"/>
      <c r="C12" s="593"/>
      <c r="D12" s="594"/>
      <c r="E12" s="594"/>
      <c r="F12" s="594"/>
      <c r="G12" s="594"/>
      <c r="H12" s="594"/>
      <c r="I12" s="594"/>
      <c r="J12" s="595"/>
      <c r="K12" s="252"/>
      <c r="L12" s="152"/>
      <c r="M12" s="373"/>
      <c r="N12" s="373"/>
      <c r="O12" s="373"/>
      <c r="P12" s="373"/>
      <c r="Q12" s="373"/>
      <c r="R12" s="373"/>
    </row>
    <row r="13" spans="1:18" ht="16.149999999999999" customHeight="1" x14ac:dyDescent="0.35">
      <c r="B13" s="249"/>
      <c r="C13" s="275"/>
      <c r="D13" s="253"/>
      <c r="E13" s="253"/>
      <c r="F13" s="253"/>
      <c r="G13" s="253"/>
      <c r="H13" s="253"/>
      <c r="I13" s="253"/>
      <c r="J13" s="253"/>
      <c r="K13" s="252"/>
      <c r="L13" s="152"/>
      <c r="M13" s="152"/>
      <c r="N13" s="152"/>
      <c r="O13" s="152"/>
      <c r="P13" s="152"/>
      <c r="Q13" s="152"/>
      <c r="R13" s="152"/>
    </row>
    <row r="14" spans="1:18" ht="16.149999999999999" customHeight="1" x14ac:dyDescent="0.35">
      <c r="B14" s="271"/>
      <c r="C14" s="274" t="s">
        <v>160</v>
      </c>
      <c r="D14" s="250"/>
      <c r="E14" s="250"/>
      <c r="F14" s="250"/>
      <c r="G14" s="250"/>
      <c r="H14" s="250"/>
      <c r="I14" s="250"/>
      <c r="J14" s="250"/>
      <c r="K14" s="251"/>
      <c r="L14" s="152"/>
      <c r="M14" s="152"/>
      <c r="N14" s="152"/>
      <c r="O14" s="152"/>
      <c r="P14" s="152"/>
      <c r="Q14" s="152"/>
      <c r="R14" s="152"/>
    </row>
    <row r="15" spans="1:18" ht="16.149999999999999" customHeight="1" x14ac:dyDescent="0.35">
      <c r="B15" s="276"/>
      <c r="C15" s="530"/>
      <c r="D15" s="599"/>
      <c r="E15" s="599"/>
      <c r="F15" s="599"/>
      <c r="G15" s="599"/>
      <c r="H15" s="599"/>
      <c r="I15" s="599"/>
      <c r="J15" s="600"/>
      <c r="K15" s="251"/>
      <c r="L15" s="152"/>
      <c r="M15" s="152"/>
      <c r="N15" s="152"/>
      <c r="O15" s="152"/>
      <c r="P15" s="152"/>
      <c r="Q15" s="152"/>
      <c r="R15" s="152"/>
    </row>
    <row r="16" spans="1:18" ht="16.149999999999999" customHeight="1" x14ac:dyDescent="0.35">
      <c r="B16" s="271"/>
      <c r="C16" s="63"/>
      <c r="D16" s="250"/>
      <c r="E16" s="250"/>
      <c r="F16" s="250"/>
      <c r="G16" s="250"/>
      <c r="H16" s="250"/>
      <c r="I16" s="250"/>
      <c r="J16" s="250"/>
      <c r="K16" s="251"/>
      <c r="L16" s="152"/>
      <c r="M16" s="152"/>
      <c r="N16" s="152"/>
      <c r="O16" s="152"/>
      <c r="P16" s="152"/>
      <c r="Q16" s="152"/>
      <c r="R16" s="152"/>
    </row>
    <row r="17" spans="2:18" ht="16.149999999999999" customHeight="1" x14ac:dyDescent="0.35">
      <c r="B17" s="271"/>
      <c r="C17" s="274" t="s">
        <v>265</v>
      </c>
      <c r="D17" s="349"/>
      <c r="E17" s="349"/>
      <c r="F17" s="349"/>
      <c r="G17" s="349"/>
      <c r="H17" s="351"/>
      <c r="I17" s="349" t="str">
        <f>"500 merkkiä ("&amp;TEXT(LEN(C18),"0")&amp;" käytetty)"</f>
        <v>500 merkkiä (0 käytetty)</v>
      </c>
      <c r="J17" s="349"/>
      <c r="K17" s="251"/>
      <c r="L17" s="152"/>
      <c r="M17" s="152"/>
      <c r="N17" s="152"/>
      <c r="O17" s="152"/>
      <c r="P17" s="152"/>
      <c r="Q17" s="152"/>
      <c r="R17" s="152"/>
    </row>
    <row r="18" spans="2:18" ht="138" customHeight="1" x14ac:dyDescent="0.35">
      <c r="B18" s="273"/>
      <c r="C18" s="593"/>
      <c r="D18" s="594"/>
      <c r="E18" s="594"/>
      <c r="F18" s="594"/>
      <c r="G18" s="594"/>
      <c r="H18" s="594"/>
      <c r="I18" s="594"/>
      <c r="J18" s="595"/>
      <c r="K18" s="263"/>
      <c r="L18" s="152"/>
      <c r="M18" s="152"/>
      <c r="N18" s="152"/>
      <c r="O18" s="152"/>
      <c r="P18" s="152"/>
      <c r="Q18" s="152"/>
      <c r="R18" s="152"/>
    </row>
    <row r="19" spans="2:18" ht="16.149999999999999" customHeight="1" x14ac:dyDescent="0.35">
      <c r="B19" s="249"/>
      <c r="C19" s="275"/>
      <c r="D19" s="253"/>
      <c r="E19" s="253"/>
      <c r="F19" s="253"/>
      <c r="G19" s="253"/>
      <c r="H19" s="253"/>
      <c r="I19" s="253"/>
      <c r="J19" s="253"/>
      <c r="K19" s="252"/>
      <c r="L19" s="152"/>
      <c r="M19" s="152"/>
      <c r="N19" s="152"/>
      <c r="O19" s="152"/>
      <c r="P19" s="152"/>
      <c r="Q19" s="152"/>
      <c r="R19" s="152"/>
    </row>
    <row r="20" spans="2:18" ht="16.149999999999999" customHeight="1" x14ac:dyDescent="0.35">
      <c r="B20" s="271"/>
      <c r="C20" s="274" t="s">
        <v>171</v>
      </c>
      <c r="D20" s="250"/>
      <c r="E20" s="250"/>
      <c r="F20" s="250"/>
      <c r="G20" s="250"/>
      <c r="H20" s="250"/>
      <c r="I20" s="250"/>
      <c r="J20" s="250"/>
      <c r="K20" s="251"/>
      <c r="L20" s="152"/>
      <c r="M20" s="152"/>
      <c r="N20" s="152"/>
      <c r="O20" s="152"/>
      <c r="P20" s="152"/>
      <c r="Q20" s="152"/>
      <c r="R20" s="152"/>
    </row>
    <row r="21" spans="2:18" ht="16.149999999999999" customHeight="1" x14ac:dyDescent="0.35">
      <c r="B21" s="276"/>
      <c r="C21" s="530"/>
      <c r="D21" s="599"/>
      <c r="E21" s="599"/>
      <c r="F21" s="599"/>
      <c r="G21" s="599"/>
      <c r="H21" s="599"/>
      <c r="I21" s="599"/>
      <c r="J21" s="600"/>
      <c r="K21" s="251"/>
      <c r="L21" s="152"/>
      <c r="M21" s="152"/>
      <c r="N21" s="152"/>
      <c r="O21" s="152"/>
      <c r="P21" s="152"/>
      <c r="Q21" s="152"/>
      <c r="R21" s="152"/>
    </row>
    <row r="22" spans="2:18" ht="16.149999999999999" customHeight="1" x14ac:dyDescent="0.35">
      <c r="B22" s="271"/>
      <c r="C22" s="63"/>
      <c r="D22" s="250"/>
      <c r="E22" s="250"/>
      <c r="F22" s="250"/>
      <c r="G22" s="250"/>
      <c r="H22" s="250"/>
      <c r="I22" s="250"/>
      <c r="J22" s="250"/>
      <c r="K22" s="251"/>
      <c r="L22" s="152"/>
      <c r="M22" s="152"/>
      <c r="N22" s="152"/>
      <c r="O22" s="152"/>
      <c r="P22" s="152"/>
      <c r="Q22" s="152"/>
      <c r="R22" s="152"/>
    </row>
    <row r="23" spans="2:18" ht="16.149999999999999" customHeight="1" x14ac:dyDescent="0.35">
      <c r="B23" s="271"/>
      <c r="C23" s="274" t="s">
        <v>265</v>
      </c>
      <c r="D23" s="349"/>
      <c r="E23" s="349"/>
      <c r="F23" s="349"/>
      <c r="G23" s="349"/>
      <c r="H23" s="351"/>
      <c r="I23" s="349" t="str">
        <f>"500 merkkiä ("&amp;TEXT(LEN(C24),"0")&amp;" käytetty)"</f>
        <v>500 merkkiä (0 käytetty)</v>
      </c>
      <c r="J23" s="349"/>
      <c r="K23" s="251"/>
      <c r="L23" s="152"/>
      <c r="M23" s="152"/>
      <c r="N23" s="152"/>
      <c r="O23" s="152"/>
      <c r="P23" s="152"/>
      <c r="Q23" s="152"/>
      <c r="R23" s="152"/>
    </row>
    <row r="24" spans="2:18" ht="138" customHeight="1" x14ac:dyDescent="0.35">
      <c r="B24" s="273"/>
      <c r="C24" s="593"/>
      <c r="D24" s="594"/>
      <c r="E24" s="594"/>
      <c r="F24" s="594"/>
      <c r="G24" s="594"/>
      <c r="H24" s="594"/>
      <c r="I24" s="594"/>
      <c r="J24" s="595"/>
      <c r="K24" s="263"/>
      <c r="L24" s="152"/>
      <c r="M24" s="152"/>
      <c r="N24" s="152"/>
      <c r="O24" s="152"/>
      <c r="P24" s="152"/>
      <c r="Q24" s="152"/>
      <c r="R24" s="152"/>
    </row>
    <row r="25" spans="2:18" ht="16.149999999999999" customHeight="1" x14ac:dyDescent="0.35">
      <c r="B25" s="249"/>
      <c r="C25" s="275"/>
      <c r="D25" s="253"/>
      <c r="E25" s="253"/>
      <c r="F25" s="253"/>
      <c r="G25" s="253"/>
      <c r="H25" s="253"/>
      <c r="I25" s="253"/>
      <c r="J25" s="253"/>
      <c r="K25" s="252"/>
      <c r="L25" s="152"/>
      <c r="M25" s="152"/>
      <c r="N25" s="152"/>
      <c r="O25" s="152"/>
      <c r="P25" s="152"/>
      <c r="Q25" s="152"/>
      <c r="R25" s="152"/>
    </row>
    <row r="26" spans="2:18" ht="16.149999999999999" customHeight="1" x14ac:dyDescent="0.35">
      <c r="B26" s="271"/>
      <c r="C26" s="274" t="s">
        <v>170</v>
      </c>
      <c r="D26" s="250"/>
      <c r="E26" s="250"/>
      <c r="F26" s="250"/>
      <c r="G26" s="250"/>
      <c r="H26" s="250"/>
      <c r="I26" s="250"/>
      <c r="J26" s="250"/>
      <c r="K26" s="251"/>
      <c r="L26" s="152"/>
      <c r="M26" s="152"/>
      <c r="N26" s="152"/>
      <c r="O26" s="152"/>
      <c r="P26" s="152"/>
      <c r="Q26" s="152"/>
      <c r="R26" s="152"/>
    </row>
    <row r="27" spans="2:18" ht="16.149999999999999" customHeight="1" x14ac:dyDescent="0.35">
      <c r="B27" s="276"/>
      <c r="C27" s="530"/>
      <c r="D27" s="599"/>
      <c r="E27" s="599"/>
      <c r="F27" s="599"/>
      <c r="G27" s="599"/>
      <c r="H27" s="599"/>
      <c r="I27" s="599"/>
      <c r="J27" s="600"/>
      <c r="K27" s="251"/>
      <c r="L27" s="152"/>
      <c r="M27" s="152"/>
      <c r="N27" s="152"/>
      <c r="O27" s="152"/>
      <c r="P27" s="152"/>
      <c r="Q27" s="152"/>
      <c r="R27" s="152"/>
    </row>
    <row r="28" spans="2:18" ht="16.149999999999999" customHeight="1" x14ac:dyDescent="0.35">
      <c r="B28" s="271"/>
      <c r="C28" s="63"/>
      <c r="D28" s="250"/>
      <c r="E28" s="250"/>
      <c r="F28" s="250"/>
      <c r="G28" s="250"/>
      <c r="H28" s="250"/>
      <c r="I28" s="250"/>
      <c r="J28" s="250"/>
      <c r="K28" s="251"/>
      <c r="L28" s="152"/>
      <c r="M28" s="152"/>
      <c r="N28" s="152"/>
      <c r="O28" s="152"/>
      <c r="P28" s="152"/>
      <c r="Q28" s="152"/>
      <c r="R28" s="152"/>
    </row>
    <row r="29" spans="2:18" ht="16.149999999999999" customHeight="1" x14ac:dyDescent="0.35">
      <c r="B29" s="271"/>
      <c r="C29" s="274" t="s">
        <v>265</v>
      </c>
      <c r="D29" s="349"/>
      <c r="E29" s="349"/>
      <c r="F29" s="349"/>
      <c r="G29" s="349"/>
      <c r="H29" s="351"/>
      <c r="I29" s="349" t="str">
        <f>"500 merkkiä ("&amp;TEXT(LEN(C30),"0")&amp;" käytetty)"</f>
        <v>500 merkkiä (0 käytetty)</v>
      </c>
      <c r="J29" s="349"/>
      <c r="K29" s="251"/>
      <c r="L29" s="152"/>
      <c r="M29" s="152"/>
      <c r="N29" s="152"/>
      <c r="O29" s="152"/>
      <c r="P29" s="152"/>
      <c r="Q29" s="152"/>
      <c r="R29" s="152"/>
    </row>
    <row r="30" spans="2:18" ht="138" customHeight="1" x14ac:dyDescent="0.35">
      <c r="B30" s="273"/>
      <c r="C30" s="593"/>
      <c r="D30" s="594"/>
      <c r="E30" s="594"/>
      <c r="F30" s="594"/>
      <c r="G30" s="594"/>
      <c r="H30" s="594"/>
      <c r="I30" s="594"/>
      <c r="J30" s="595"/>
      <c r="K30" s="263"/>
      <c r="L30" s="152"/>
      <c r="M30" s="152"/>
      <c r="N30" s="152"/>
      <c r="O30" s="152"/>
      <c r="P30" s="152"/>
      <c r="Q30" s="152"/>
      <c r="R30" s="152"/>
    </row>
    <row r="31" spans="2:18" ht="16.149999999999999" customHeight="1" x14ac:dyDescent="0.35">
      <c r="B31" s="249"/>
      <c r="C31" s="275"/>
      <c r="D31" s="253"/>
      <c r="E31" s="253"/>
      <c r="F31" s="253"/>
      <c r="G31" s="253"/>
      <c r="H31" s="253"/>
      <c r="I31" s="253"/>
      <c r="J31" s="253"/>
      <c r="K31" s="252"/>
      <c r="L31" s="152"/>
      <c r="M31" s="152"/>
      <c r="N31" s="152"/>
      <c r="O31" s="152"/>
      <c r="P31" s="152"/>
      <c r="Q31" s="152"/>
      <c r="R31" s="152"/>
    </row>
    <row r="32" spans="2:18" ht="16.149999999999999" customHeight="1" x14ac:dyDescent="0.35">
      <c r="B32" s="271"/>
      <c r="C32" s="274" t="s">
        <v>169</v>
      </c>
      <c r="D32" s="250"/>
      <c r="E32" s="250"/>
      <c r="F32" s="250"/>
      <c r="G32" s="250"/>
      <c r="H32" s="250"/>
      <c r="I32" s="250"/>
      <c r="J32" s="250"/>
      <c r="K32" s="251"/>
      <c r="L32" s="152"/>
      <c r="M32" s="152"/>
      <c r="N32" s="152"/>
      <c r="O32" s="152"/>
      <c r="P32" s="152"/>
      <c r="Q32" s="152"/>
      <c r="R32" s="152"/>
    </row>
    <row r="33" spans="2:18" ht="16.149999999999999" customHeight="1" x14ac:dyDescent="0.35">
      <c r="B33" s="276"/>
      <c r="C33" s="530"/>
      <c r="D33" s="599"/>
      <c r="E33" s="599"/>
      <c r="F33" s="599"/>
      <c r="G33" s="599"/>
      <c r="H33" s="599"/>
      <c r="I33" s="599"/>
      <c r="J33" s="600"/>
      <c r="K33" s="251"/>
      <c r="L33" s="152"/>
      <c r="M33" s="152"/>
      <c r="N33" s="152"/>
      <c r="O33" s="152"/>
      <c r="P33" s="152"/>
      <c r="Q33" s="152"/>
      <c r="R33" s="152"/>
    </row>
    <row r="34" spans="2:18" ht="16.149999999999999" customHeight="1" x14ac:dyDescent="0.35">
      <c r="B34" s="271"/>
      <c r="C34" s="63"/>
      <c r="D34" s="250"/>
      <c r="E34" s="250"/>
      <c r="F34" s="250"/>
      <c r="G34" s="250"/>
      <c r="H34" s="250"/>
      <c r="I34" s="250"/>
      <c r="J34" s="250"/>
      <c r="K34" s="251"/>
      <c r="L34" s="152"/>
      <c r="M34" s="152"/>
      <c r="N34" s="152"/>
      <c r="O34" s="152"/>
      <c r="P34" s="152"/>
      <c r="Q34" s="152"/>
      <c r="R34" s="152"/>
    </row>
    <row r="35" spans="2:18" ht="16.149999999999999" customHeight="1" x14ac:dyDescent="0.35">
      <c r="B35" s="271"/>
      <c r="C35" s="274" t="s">
        <v>265</v>
      </c>
      <c r="D35" s="349"/>
      <c r="E35" s="349"/>
      <c r="F35" s="349"/>
      <c r="G35" s="349"/>
      <c r="H35" s="351"/>
      <c r="I35" s="349" t="str">
        <f>"500 merkkiä ("&amp;TEXT(LEN(C36),"0")&amp;" käytetty)"</f>
        <v>500 merkkiä (0 käytetty)</v>
      </c>
      <c r="J35" s="349"/>
      <c r="K35" s="251"/>
      <c r="L35" s="152"/>
      <c r="M35" s="152"/>
      <c r="N35" s="152"/>
      <c r="O35" s="152"/>
      <c r="P35" s="152"/>
      <c r="Q35" s="152"/>
      <c r="R35" s="152"/>
    </row>
    <row r="36" spans="2:18" ht="138" customHeight="1" x14ac:dyDescent="0.35">
      <c r="B36" s="273"/>
      <c r="C36" s="593"/>
      <c r="D36" s="594"/>
      <c r="E36" s="594"/>
      <c r="F36" s="594"/>
      <c r="G36" s="594"/>
      <c r="H36" s="594"/>
      <c r="I36" s="594"/>
      <c r="J36" s="595"/>
      <c r="K36" s="263"/>
      <c r="L36" s="152"/>
      <c r="M36" s="152"/>
      <c r="N36" s="152"/>
      <c r="O36" s="152"/>
      <c r="P36" s="152"/>
      <c r="Q36" s="152"/>
      <c r="R36" s="152"/>
    </row>
    <row r="37" spans="2:18" ht="16.149999999999999" customHeight="1" x14ac:dyDescent="0.35">
      <c r="B37" s="249"/>
      <c r="C37" s="275"/>
      <c r="D37" s="253"/>
      <c r="E37" s="253"/>
      <c r="F37" s="253"/>
      <c r="G37" s="253"/>
      <c r="H37" s="253"/>
      <c r="I37" s="253"/>
      <c r="J37" s="253"/>
      <c r="K37" s="252"/>
      <c r="L37" s="152"/>
      <c r="M37" s="152"/>
      <c r="N37" s="152"/>
      <c r="O37" s="152"/>
      <c r="P37" s="152"/>
      <c r="Q37" s="152"/>
      <c r="R37" s="152"/>
    </row>
    <row r="38" spans="2:18" ht="16.149999999999999" customHeight="1" x14ac:dyDescent="0.35">
      <c r="B38" s="271"/>
      <c r="C38" s="274" t="s">
        <v>168</v>
      </c>
      <c r="D38" s="250"/>
      <c r="E38" s="250"/>
      <c r="F38" s="250"/>
      <c r="G38" s="250"/>
      <c r="H38" s="250"/>
      <c r="I38" s="250"/>
      <c r="J38" s="250"/>
      <c r="K38" s="251"/>
      <c r="L38" s="152"/>
      <c r="M38" s="152"/>
      <c r="N38" s="152"/>
      <c r="O38" s="152"/>
      <c r="P38" s="152"/>
      <c r="Q38" s="152"/>
      <c r="R38" s="152"/>
    </row>
    <row r="39" spans="2:18" ht="16.149999999999999" customHeight="1" x14ac:dyDescent="0.35">
      <c r="B39" s="276"/>
      <c r="C39" s="530"/>
      <c r="D39" s="599"/>
      <c r="E39" s="599"/>
      <c r="F39" s="599"/>
      <c r="G39" s="599"/>
      <c r="H39" s="599"/>
      <c r="I39" s="599"/>
      <c r="J39" s="600"/>
      <c r="K39" s="251"/>
      <c r="L39" s="152"/>
      <c r="M39" s="152"/>
      <c r="N39" s="152"/>
      <c r="O39" s="152"/>
      <c r="P39" s="152"/>
      <c r="Q39" s="152"/>
      <c r="R39" s="152"/>
    </row>
    <row r="40" spans="2:18" ht="16.149999999999999" customHeight="1" x14ac:dyDescent="0.35">
      <c r="B40" s="271"/>
      <c r="C40" s="63"/>
      <c r="D40" s="250"/>
      <c r="E40" s="250"/>
      <c r="F40" s="250"/>
      <c r="G40" s="250"/>
      <c r="H40" s="250"/>
      <c r="I40" s="250"/>
      <c r="J40" s="250"/>
      <c r="K40" s="251"/>
      <c r="L40" s="152"/>
      <c r="M40" s="152"/>
      <c r="N40" s="152"/>
      <c r="O40" s="152"/>
      <c r="P40" s="152"/>
      <c r="Q40" s="152"/>
      <c r="R40" s="152"/>
    </row>
    <row r="41" spans="2:18" ht="16.149999999999999" customHeight="1" x14ac:dyDescent="0.35">
      <c r="B41" s="271"/>
      <c r="C41" s="274" t="s">
        <v>265</v>
      </c>
      <c r="D41" s="349"/>
      <c r="E41" s="349"/>
      <c r="F41" s="349"/>
      <c r="G41" s="349"/>
      <c r="H41" s="351"/>
      <c r="I41" s="349" t="str">
        <f>"500 merkkiä ("&amp;TEXT(LEN(C42),"0")&amp;" käytetty)"</f>
        <v>500 merkkiä (0 käytetty)</v>
      </c>
      <c r="J41" s="349"/>
      <c r="K41" s="251"/>
      <c r="L41" s="152"/>
      <c r="M41" s="152"/>
      <c r="N41" s="152"/>
      <c r="O41" s="152"/>
      <c r="P41" s="152"/>
      <c r="Q41" s="152"/>
      <c r="R41" s="152"/>
    </row>
    <row r="42" spans="2:18" ht="138" customHeight="1" x14ac:dyDescent="0.35">
      <c r="B42" s="273"/>
      <c r="C42" s="593"/>
      <c r="D42" s="594"/>
      <c r="E42" s="594"/>
      <c r="F42" s="594"/>
      <c r="G42" s="594"/>
      <c r="H42" s="594"/>
      <c r="I42" s="594"/>
      <c r="J42" s="595"/>
      <c r="K42" s="263"/>
      <c r="L42" s="152"/>
      <c r="M42" s="152"/>
      <c r="N42" s="152"/>
      <c r="O42" s="152"/>
      <c r="P42" s="152"/>
      <c r="Q42" s="152"/>
      <c r="R42" s="152"/>
    </row>
    <row r="43" spans="2:18" ht="16.149999999999999" customHeight="1" x14ac:dyDescent="0.35">
      <c r="B43" s="249"/>
      <c r="C43" s="275"/>
      <c r="D43" s="253"/>
      <c r="E43" s="253"/>
      <c r="F43" s="253"/>
      <c r="G43" s="253"/>
      <c r="H43" s="253"/>
      <c r="I43" s="253"/>
      <c r="J43" s="253"/>
      <c r="K43" s="252"/>
      <c r="L43" s="152"/>
      <c r="M43" s="152"/>
      <c r="N43" s="152"/>
      <c r="O43" s="152"/>
      <c r="P43" s="152"/>
      <c r="Q43" s="152"/>
      <c r="R43" s="152"/>
    </row>
    <row r="44" spans="2:18" ht="16.149999999999999" customHeight="1" x14ac:dyDescent="0.35">
      <c r="B44" s="271"/>
      <c r="C44" s="274" t="s">
        <v>265</v>
      </c>
      <c r="D44" s="349"/>
      <c r="E44" s="349"/>
      <c r="F44" s="349"/>
      <c r="G44" s="349"/>
      <c r="H44" s="351"/>
      <c r="I44" s="349" t="str">
        <f>"500 merkkiä ("&amp;TEXT(LEN(C45),"0")&amp;" käytetty)"</f>
        <v>500 merkkiä (0 käytetty)</v>
      </c>
      <c r="J44" s="349"/>
      <c r="K44" s="251"/>
      <c r="L44" s="152"/>
      <c r="M44" s="152"/>
      <c r="N44" s="152"/>
      <c r="O44" s="152"/>
      <c r="P44" s="152"/>
      <c r="Q44" s="152"/>
      <c r="R44" s="152"/>
    </row>
    <row r="45" spans="2:18" ht="16.149999999999999" customHeight="1" x14ac:dyDescent="0.35">
      <c r="B45" s="276"/>
      <c r="C45" s="530"/>
      <c r="D45" s="599"/>
      <c r="E45" s="599"/>
      <c r="F45" s="599"/>
      <c r="G45" s="599"/>
      <c r="H45" s="599"/>
      <c r="I45" s="599"/>
      <c r="J45" s="600"/>
      <c r="K45" s="251"/>
      <c r="L45" s="152"/>
      <c r="M45" s="152"/>
      <c r="N45" s="152"/>
      <c r="O45" s="152"/>
      <c r="P45" s="152"/>
      <c r="Q45" s="152"/>
      <c r="R45" s="152"/>
    </row>
    <row r="46" spans="2:18" ht="16.149999999999999" customHeight="1" x14ac:dyDescent="0.35">
      <c r="B46" s="271"/>
      <c r="C46" s="63"/>
      <c r="D46" s="250"/>
      <c r="E46" s="250"/>
      <c r="F46" s="250"/>
      <c r="G46" s="250"/>
      <c r="H46" s="250"/>
      <c r="I46" s="250"/>
      <c r="J46" s="250"/>
      <c r="K46" s="251"/>
      <c r="L46" s="152"/>
      <c r="M46" s="152"/>
      <c r="N46" s="152"/>
      <c r="O46" s="152"/>
      <c r="P46" s="152"/>
      <c r="Q46" s="152"/>
      <c r="R46" s="152"/>
    </row>
    <row r="47" spans="2:18" ht="16.149999999999999" customHeight="1" x14ac:dyDescent="0.35">
      <c r="B47" s="271"/>
      <c r="C47" s="274" t="s">
        <v>265</v>
      </c>
      <c r="D47" s="349"/>
      <c r="E47" s="349"/>
      <c r="F47" s="349"/>
      <c r="G47" s="349"/>
      <c r="H47" s="351"/>
      <c r="I47" s="349" t="str">
        <f>"500 merkkiä ("&amp;TEXT(LEN(C48),"0")&amp;" käytetty)"</f>
        <v>500 merkkiä (0 käytetty)</v>
      </c>
      <c r="J47" s="349"/>
      <c r="K47" s="251"/>
      <c r="L47" s="152"/>
      <c r="M47" s="152"/>
      <c r="N47" s="152"/>
      <c r="O47" s="152"/>
      <c r="P47" s="152"/>
      <c r="Q47" s="152"/>
      <c r="R47" s="152"/>
    </row>
    <row r="48" spans="2:18" ht="138" customHeight="1" x14ac:dyDescent="0.35">
      <c r="B48" s="273"/>
      <c r="C48" s="593"/>
      <c r="D48" s="594"/>
      <c r="E48" s="594"/>
      <c r="F48" s="594"/>
      <c r="G48" s="594"/>
      <c r="H48" s="594"/>
      <c r="I48" s="594"/>
      <c r="J48" s="595"/>
      <c r="K48" s="263"/>
      <c r="L48" s="152"/>
      <c r="M48" s="152"/>
      <c r="N48" s="152"/>
      <c r="O48" s="152"/>
      <c r="P48" s="152"/>
      <c r="Q48" s="152"/>
      <c r="R48" s="152"/>
    </row>
    <row r="49" spans="2:18" ht="16.149999999999999" customHeight="1" x14ac:dyDescent="0.35">
      <c r="B49" s="271"/>
      <c r="C49" s="275"/>
      <c r="D49" s="253"/>
      <c r="E49" s="253"/>
      <c r="F49" s="253"/>
      <c r="G49" s="253"/>
      <c r="H49" s="253"/>
      <c r="I49" s="253"/>
      <c r="J49" s="253"/>
      <c r="K49" s="251"/>
      <c r="L49" s="152"/>
      <c r="M49" s="152"/>
      <c r="N49" s="152"/>
      <c r="O49" s="152"/>
      <c r="P49" s="152"/>
      <c r="Q49" s="152"/>
      <c r="R49" s="152"/>
    </row>
    <row r="50" spans="2:18" ht="16.149999999999999" customHeight="1" x14ac:dyDescent="0.35">
      <c r="B50" s="271"/>
      <c r="C50" s="274" t="s">
        <v>167</v>
      </c>
      <c r="D50" s="250"/>
      <c r="E50" s="250"/>
      <c r="F50" s="250"/>
      <c r="G50" s="250"/>
      <c r="H50" s="250"/>
      <c r="I50" s="250"/>
      <c r="J50" s="250"/>
      <c r="K50" s="251"/>
      <c r="L50" s="152"/>
      <c r="M50" s="152"/>
      <c r="N50" s="152"/>
      <c r="O50" s="152"/>
      <c r="P50" s="152"/>
      <c r="Q50" s="152"/>
      <c r="R50" s="152"/>
    </row>
    <row r="51" spans="2:18" ht="16.149999999999999" customHeight="1" x14ac:dyDescent="0.35">
      <c r="B51" s="276"/>
      <c r="C51" s="530"/>
      <c r="D51" s="599"/>
      <c r="E51" s="599"/>
      <c r="F51" s="599"/>
      <c r="G51" s="599"/>
      <c r="H51" s="599"/>
      <c r="I51" s="599"/>
      <c r="J51" s="600"/>
      <c r="K51" s="251"/>
      <c r="L51" s="152"/>
      <c r="M51" s="152"/>
      <c r="N51" s="152"/>
      <c r="O51" s="152"/>
      <c r="P51" s="152"/>
      <c r="Q51" s="152"/>
      <c r="R51" s="152"/>
    </row>
    <row r="52" spans="2:18" ht="16.149999999999999" customHeight="1" x14ac:dyDescent="0.35">
      <c r="B52" s="271"/>
      <c r="C52" s="63"/>
      <c r="D52" s="250"/>
      <c r="E52" s="250"/>
      <c r="F52" s="250"/>
      <c r="G52" s="250"/>
      <c r="H52" s="250"/>
      <c r="I52" s="250"/>
      <c r="J52" s="250"/>
      <c r="K52" s="251"/>
      <c r="L52" s="152"/>
      <c r="M52" s="152"/>
      <c r="N52" s="152"/>
      <c r="O52" s="152"/>
      <c r="P52" s="152"/>
      <c r="Q52" s="152"/>
      <c r="R52" s="152"/>
    </row>
    <row r="53" spans="2:18" ht="16.149999999999999" customHeight="1" x14ac:dyDescent="0.35">
      <c r="B53" s="271"/>
      <c r="C53" s="274" t="s">
        <v>265</v>
      </c>
      <c r="D53" s="349"/>
      <c r="E53" s="349"/>
      <c r="F53" s="349"/>
      <c r="G53" s="349"/>
      <c r="H53" s="351"/>
      <c r="I53" s="349" t="str">
        <f>"500 merkkiä ("&amp;TEXT(LEN(C54),"0")&amp;" käytetty)"</f>
        <v>500 merkkiä (0 käytetty)</v>
      </c>
      <c r="J53" s="349"/>
      <c r="K53" s="251"/>
      <c r="L53" s="152"/>
      <c r="M53" s="152"/>
      <c r="N53" s="152"/>
      <c r="O53" s="152"/>
      <c r="P53" s="152"/>
      <c r="Q53" s="152"/>
      <c r="R53" s="152"/>
    </row>
    <row r="54" spans="2:18" ht="138" customHeight="1" x14ac:dyDescent="0.35">
      <c r="B54" s="273"/>
      <c r="C54" s="593"/>
      <c r="D54" s="594"/>
      <c r="E54" s="594"/>
      <c r="F54" s="594"/>
      <c r="G54" s="594"/>
      <c r="H54" s="594"/>
      <c r="I54" s="594"/>
      <c r="J54" s="595"/>
      <c r="K54" s="263"/>
      <c r="L54" s="152"/>
      <c r="M54" s="152"/>
      <c r="N54" s="152"/>
      <c r="O54" s="152"/>
      <c r="P54" s="152"/>
      <c r="Q54" s="152"/>
      <c r="R54" s="152"/>
    </row>
    <row r="55" spans="2:18" ht="16.149999999999999" customHeight="1" x14ac:dyDescent="0.35">
      <c r="B55" s="271"/>
      <c r="C55" s="275"/>
      <c r="D55" s="253"/>
      <c r="E55" s="253"/>
      <c r="F55" s="253"/>
      <c r="G55" s="253"/>
      <c r="H55" s="253"/>
      <c r="I55" s="253"/>
      <c r="J55" s="253"/>
      <c r="K55" s="251"/>
      <c r="L55" s="152"/>
      <c r="M55" s="152"/>
      <c r="N55" s="152"/>
      <c r="O55" s="152"/>
      <c r="P55" s="152"/>
      <c r="Q55" s="152"/>
      <c r="R55" s="152"/>
    </row>
    <row r="56" spans="2:18" ht="16.149999999999999" customHeight="1" x14ac:dyDescent="0.35">
      <c r="B56" s="271"/>
      <c r="C56" s="274" t="s">
        <v>166</v>
      </c>
      <c r="D56" s="250"/>
      <c r="E56" s="250"/>
      <c r="F56" s="250"/>
      <c r="G56" s="250"/>
      <c r="H56" s="250"/>
      <c r="I56" s="250"/>
      <c r="J56" s="250"/>
      <c r="K56" s="251"/>
      <c r="L56" s="152"/>
      <c r="M56" s="152"/>
      <c r="N56" s="152"/>
      <c r="O56" s="152"/>
      <c r="P56" s="152"/>
      <c r="Q56" s="152"/>
      <c r="R56" s="152"/>
    </row>
    <row r="57" spans="2:18" ht="16.149999999999999" customHeight="1" x14ac:dyDescent="0.35">
      <c r="B57" s="276"/>
      <c r="C57" s="530"/>
      <c r="D57" s="599"/>
      <c r="E57" s="599"/>
      <c r="F57" s="599"/>
      <c r="G57" s="599"/>
      <c r="H57" s="599"/>
      <c r="I57" s="599"/>
      <c r="J57" s="600"/>
      <c r="K57" s="251"/>
      <c r="L57" s="152"/>
      <c r="M57" s="152"/>
      <c r="N57" s="152"/>
      <c r="O57" s="152"/>
      <c r="P57" s="152"/>
      <c r="Q57" s="152"/>
      <c r="R57" s="152"/>
    </row>
    <row r="58" spans="2:18" ht="16.149999999999999" customHeight="1" x14ac:dyDescent="0.35">
      <c r="B58" s="271"/>
      <c r="C58" s="63"/>
      <c r="D58" s="250"/>
      <c r="E58" s="250"/>
      <c r="F58" s="250"/>
      <c r="G58" s="250"/>
      <c r="H58" s="250"/>
      <c r="I58" s="250"/>
      <c r="J58" s="250"/>
      <c r="K58" s="251"/>
      <c r="L58" s="152"/>
      <c r="M58" s="152"/>
      <c r="N58" s="152"/>
      <c r="O58" s="152"/>
      <c r="P58" s="152"/>
      <c r="Q58" s="152"/>
      <c r="R58" s="152"/>
    </row>
    <row r="59" spans="2:18" ht="16.149999999999999" customHeight="1" x14ac:dyDescent="0.35">
      <c r="B59" s="271"/>
      <c r="C59" s="274" t="s">
        <v>265</v>
      </c>
      <c r="D59" s="349"/>
      <c r="E59" s="349"/>
      <c r="F59" s="349"/>
      <c r="G59" s="349"/>
      <c r="H59" s="351"/>
      <c r="I59" s="349" t="str">
        <f>"500 merkkiä ("&amp;TEXT(LEN(C60),"0")&amp;" käytetty)"</f>
        <v>500 merkkiä (0 käytetty)</v>
      </c>
      <c r="J59" s="349"/>
      <c r="K59" s="251"/>
      <c r="L59" s="152"/>
      <c r="M59" s="152"/>
      <c r="N59" s="152"/>
      <c r="O59" s="152"/>
      <c r="P59" s="152"/>
      <c r="Q59" s="152"/>
      <c r="R59" s="152"/>
    </row>
    <row r="60" spans="2:18" ht="138" customHeight="1" x14ac:dyDescent="0.35">
      <c r="B60" s="273"/>
      <c r="C60" s="593"/>
      <c r="D60" s="594"/>
      <c r="E60" s="594"/>
      <c r="F60" s="594"/>
      <c r="G60" s="594"/>
      <c r="H60" s="594"/>
      <c r="I60" s="594"/>
      <c r="J60" s="595"/>
      <c r="K60" s="263"/>
      <c r="L60" s="152"/>
      <c r="M60" s="152"/>
      <c r="N60" s="152"/>
      <c r="O60" s="152"/>
      <c r="P60" s="152"/>
      <c r="Q60" s="152"/>
      <c r="R60" s="152"/>
    </row>
    <row r="61" spans="2:18" ht="16.149999999999999" customHeight="1" x14ac:dyDescent="0.35">
      <c r="B61" s="271"/>
      <c r="C61" s="275"/>
      <c r="D61" s="253"/>
      <c r="E61" s="253"/>
      <c r="F61" s="253"/>
      <c r="G61" s="253"/>
      <c r="H61" s="253"/>
      <c r="I61" s="253"/>
      <c r="J61" s="253"/>
      <c r="K61" s="251"/>
      <c r="L61" s="152"/>
      <c r="M61" s="152"/>
      <c r="N61" s="152"/>
      <c r="O61" s="152"/>
      <c r="P61" s="152"/>
      <c r="Q61" s="152"/>
      <c r="R61" s="152"/>
    </row>
    <row r="62" spans="2:18" ht="16.149999999999999" customHeight="1" x14ac:dyDescent="0.35">
      <c r="B62" s="271"/>
      <c r="C62" s="274" t="s">
        <v>165</v>
      </c>
      <c r="D62" s="250"/>
      <c r="E62" s="250"/>
      <c r="F62" s="250"/>
      <c r="G62" s="250"/>
      <c r="H62" s="250"/>
      <c r="I62" s="250"/>
      <c r="J62" s="250"/>
      <c r="K62" s="251"/>
      <c r="L62" s="152"/>
      <c r="M62" s="152"/>
      <c r="N62" s="152"/>
      <c r="O62" s="152"/>
      <c r="P62" s="152"/>
      <c r="Q62" s="152"/>
      <c r="R62" s="152"/>
    </row>
    <row r="63" spans="2:18" ht="16.149999999999999" customHeight="1" x14ac:dyDescent="0.35">
      <c r="B63" s="276"/>
      <c r="C63" s="530"/>
      <c r="D63" s="599"/>
      <c r="E63" s="599"/>
      <c r="F63" s="599"/>
      <c r="G63" s="599"/>
      <c r="H63" s="599"/>
      <c r="I63" s="599"/>
      <c r="J63" s="600"/>
      <c r="K63" s="251"/>
      <c r="L63" s="152"/>
      <c r="M63" s="152"/>
      <c r="N63" s="152"/>
      <c r="O63" s="152"/>
      <c r="P63" s="152"/>
      <c r="Q63" s="152"/>
      <c r="R63" s="152"/>
    </row>
    <row r="64" spans="2:18" ht="16.149999999999999" customHeight="1" x14ac:dyDescent="0.35">
      <c r="B64" s="271"/>
      <c r="C64" s="63"/>
      <c r="D64" s="250"/>
      <c r="E64" s="250"/>
      <c r="F64" s="250"/>
      <c r="G64" s="250"/>
      <c r="H64" s="250"/>
      <c r="I64" s="250"/>
      <c r="J64" s="250"/>
      <c r="K64" s="251"/>
      <c r="L64" s="152"/>
      <c r="M64" s="152"/>
      <c r="N64" s="152"/>
      <c r="O64" s="152"/>
      <c r="P64" s="152"/>
      <c r="Q64" s="152"/>
      <c r="R64" s="152"/>
    </row>
    <row r="65" spans="2:18" ht="16.149999999999999" customHeight="1" x14ac:dyDescent="0.35">
      <c r="B65" s="271"/>
      <c r="C65" s="274" t="s">
        <v>265</v>
      </c>
      <c r="D65" s="349"/>
      <c r="E65" s="349"/>
      <c r="F65" s="349"/>
      <c r="G65" s="349"/>
      <c r="H65" s="351"/>
      <c r="I65" s="349" t="str">
        <f>"500 merkkiä ("&amp;TEXT(LEN(C66),"0")&amp;" käytetty)"</f>
        <v>500 merkkiä (0 käytetty)</v>
      </c>
      <c r="J65" s="349"/>
      <c r="K65" s="251"/>
      <c r="L65" s="152"/>
      <c r="M65" s="152"/>
      <c r="N65" s="152"/>
      <c r="O65" s="152"/>
      <c r="P65" s="152"/>
      <c r="Q65" s="152"/>
      <c r="R65" s="152"/>
    </row>
    <row r="66" spans="2:18" ht="138" customHeight="1" x14ac:dyDescent="0.35">
      <c r="B66" s="273"/>
      <c r="C66" s="593"/>
      <c r="D66" s="594"/>
      <c r="E66" s="594"/>
      <c r="F66" s="594"/>
      <c r="G66" s="594"/>
      <c r="H66" s="594"/>
      <c r="I66" s="594"/>
      <c r="J66" s="595"/>
      <c r="K66" s="263"/>
      <c r="L66" s="152"/>
      <c r="M66" s="152"/>
      <c r="N66" s="152"/>
      <c r="O66" s="152"/>
      <c r="P66" s="152"/>
      <c r="Q66" s="152"/>
      <c r="R66" s="152"/>
    </row>
    <row r="67" spans="2:18" ht="16.149999999999999" customHeight="1" x14ac:dyDescent="0.35">
      <c r="B67" s="271"/>
      <c r="C67" s="275"/>
      <c r="D67" s="253"/>
      <c r="E67" s="253"/>
      <c r="F67" s="253"/>
      <c r="G67" s="253"/>
      <c r="H67" s="253"/>
      <c r="I67" s="253"/>
      <c r="J67" s="253"/>
      <c r="K67" s="251"/>
      <c r="L67" s="152"/>
      <c r="M67" s="152"/>
      <c r="N67" s="152"/>
      <c r="O67" s="152"/>
      <c r="P67" s="152"/>
      <c r="Q67" s="152"/>
      <c r="R67" s="152"/>
    </row>
    <row r="68" spans="2:18" ht="16.149999999999999" customHeight="1" x14ac:dyDescent="0.35">
      <c r="B68" s="271"/>
      <c r="C68" s="274" t="s">
        <v>164</v>
      </c>
      <c r="D68" s="250"/>
      <c r="E68" s="250"/>
      <c r="F68" s="250"/>
      <c r="G68" s="250"/>
      <c r="H68" s="250"/>
      <c r="I68" s="250"/>
      <c r="J68" s="250"/>
      <c r="K68" s="251"/>
      <c r="L68" s="152"/>
      <c r="M68" s="152"/>
      <c r="N68" s="152"/>
      <c r="O68" s="152"/>
      <c r="P68" s="152"/>
      <c r="Q68" s="152"/>
      <c r="R68" s="152"/>
    </row>
    <row r="69" spans="2:18" ht="16.149999999999999" customHeight="1" x14ac:dyDescent="0.35">
      <c r="B69" s="276"/>
      <c r="C69" s="530"/>
      <c r="D69" s="599"/>
      <c r="E69" s="599"/>
      <c r="F69" s="599"/>
      <c r="G69" s="599"/>
      <c r="H69" s="599"/>
      <c r="I69" s="599"/>
      <c r="J69" s="600"/>
      <c r="K69" s="251"/>
      <c r="L69" s="152"/>
      <c r="M69" s="152"/>
      <c r="N69" s="152"/>
      <c r="O69" s="152"/>
      <c r="P69" s="152"/>
      <c r="Q69" s="152"/>
      <c r="R69" s="152"/>
    </row>
    <row r="70" spans="2:18" ht="16.149999999999999" customHeight="1" x14ac:dyDescent="0.35">
      <c r="B70" s="271"/>
      <c r="C70" s="63"/>
      <c r="D70" s="250"/>
      <c r="E70" s="250"/>
      <c r="F70" s="250"/>
      <c r="G70" s="250"/>
      <c r="H70" s="250"/>
      <c r="I70" s="250"/>
      <c r="J70" s="250"/>
      <c r="K70" s="251"/>
      <c r="L70" s="152"/>
      <c r="M70" s="152"/>
      <c r="N70" s="152"/>
      <c r="O70" s="152"/>
      <c r="P70" s="152"/>
      <c r="Q70" s="152"/>
      <c r="R70" s="152"/>
    </row>
    <row r="71" spans="2:18" ht="16.149999999999999" customHeight="1" x14ac:dyDescent="0.35">
      <c r="B71" s="271"/>
      <c r="C71" s="274" t="s">
        <v>265</v>
      </c>
      <c r="D71" s="349"/>
      <c r="E71" s="349"/>
      <c r="F71" s="349"/>
      <c r="G71" s="349"/>
      <c r="H71" s="351"/>
      <c r="I71" s="349" t="str">
        <f>"500 merkkiä ("&amp;TEXT(LEN(C72),"0")&amp;" käytetty)"</f>
        <v>500 merkkiä (0 käytetty)</v>
      </c>
      <c r="J71" s="349"/>
      <c r="K71" s="251"/>
      <c r="L71" s="152"/>
      <c r="M71" s="152"/>
      <c r="N71" s="152"/>
      <c r="O71" s="152"/>
      <c r="P71" s="152"/>
      <c r="Q71" s="152"/>
      <c r="R71" s="152"/>
    </row>
    <row r="72" spans="2:18" ht="138" customHeight="1" x14ac:dyDescent="0.35">
      <c r="B72" s="273"/>
      <c r="C72" s="593"/>
      <c r="D72" s="594"/>
      <c r="E72" s="594"/>
      <c r="F72" s="594"/>
      <c r="G72" s="594"/>
      <c r="H72" s="594"/>
      <c r="I72" s="594"/>
      <c r="J72" s="595"/>
      <c r="K72" s="263"/>
      <c r="L72" s="152"/>
      <c r="M72" s="152"/>
      <c r="N72" s="152"/>
      <c r="O72" s="152"/>
      <c r="P72" s="152"/>
      <c r="Q72" s="152"/>
      <c r="R72" s="152"/>
    </row>
    <row r="73" spans="2:18" ht="16.149999999999999" customHeight="1" x14ac:dyDescent="0.35">
      <c r="B73" s="271"/>
      <c r="C73" s="275"/>
      <c r="D73" s="253"/>
      <c r="E73" s="253"/>
      <c r="F73" s="253"/>
      <c r="G73" s="253"/>
      <c r="H73" s="253"/>
      <c r="I73" s="253"/>
      <c r="J73" s="253"/>
      <c r="K73" s="251"/>
      <c r="L73" s="152"/>
      <c r="M73" s="152"/>
      <c r="N73" s="152"/>
      <c r="O73" s="152"/>
      <c r="P73" s="152"/>
      <c r="Q73" s="152"/>
      <c r="R73" s="152"/>
    </row>
    <row r="74" spans="2:18" ht="16.149999999999999" customHeight="1" x14ac:dyDescent="0.35">
      <c r="B74" s="271"/>
      <c r="C74" s="274" t="s">
        <v>163</v>
      </c>
      <c r="D74" s="250"/>
      <c r="E74" s="250"/>
      <c r="F74" s="250"/>
      <c r="G74" s="250"/>
      <c r="H74" s="250"/>
      <c r="I74" s="250"/>
      <c r="J74" s="250"/>
      <c r="K74" s="251"/>
      <c r="L74" s="152"/>
      <c r="M74" s="152"/>
      <c r="N74" s="152"/>
      <c r="O74" s="152"/>
      <c r="P74" s="152"/>
      <c r="Q74" s="152"/>
      <c r="R74" s="152"/>
    </row>
    <row r="75" spans="2:18" ht="16.149999999999999" customHeight="1" x14ac:dyDescent="0.35">
      <c r="B75" s="276"/>
      <c r="C75" s="530"/>
      <c r="D75" s="599"/>
      <c r="E75" s="599"/>
      <c r="F75" s="599"/>
      <c r="G75" s="599"/>
      <c r="H75" s="599"/>
      <c r="I75" s="599"/>
      <c r="J75" s="600"/>
      <c r="K75" s="251"/>
      <c r="L75" s="152"/>
      <c r="M75" s="152"/>
      <c r="N75" s="152"/>
      <c r="O75" s="152"/>
      <c r="P75" s="152"/>
      <c r="Q75" s="152"/>
      <c r="R75" s="152"/>
    </row>
    <row r="76" spans="2:18" ht="16.149999999999999" customHeight="1" x14ac:dyDescent="0.35">
      <c r="B76" s="271"/>
      <c r="C76" s="63"/>
      <c r="D76" s="250"/>
      <c r="E76" s="250"/>
      <c r="F76" s="250"/>
      <c r="G76" s="250"/>
      <c r="H76" s="250"/>
      <c r="I76" s="250"/>
      <c r="J76" s="250"/>
      <c r="K76" s="251"/>
      <c r="L76" s="152"/>
      <c r="M76" s="152"/>
      <c r="N76" s="152"/>
      <c r="O76" s="152"/>
      <c r="P76" s="152"/>
      <c r="Q76" s="152"/>
      <c r="R76" s="152"/>
    </row>
    <row r="77" spans="2:18" ht="16.149999999999999" customHeight="1" x14ac:dyDescent="0.35">
      <c r="B77" s="271"/>
      <c r="C77" s="274" t="s">
        <v>265</v>
      </c>
      <c r="D77" s="349"/>
      <c r="E77" s="349"/>
      <c r="F77" s="349"/>
      <c r="G77" s="349"/>
      <c r="H77" s="351"/>
      <c r="I77" s="349" t="str">
        <f>"500 merkkiä ("&amp;TEXT(LEN(C78),"0")&amp;" käytetty)"</f>
        <v>500 merkkiä (0 käytetty)</v>
      </c>
      <c r="J77" s="349"/>
      <c r="K77" s="251"/>
      <c r="L77" s="152"/>
      <c r="M77" s="152"/>
      <c r="N77" s="152"/>
      <c r="O77" s="152"/>
      <c r="P77" s="152"/>
      <c r="Q77" s="152"/>
      <c r="R77" s="152"/>
    </row>
    <row r="78" spans="2:18" ht="138" customHeight="1" x14ac:dyDescent="0.35">
      <c r="B78" s="273"/>
      <c r="C78" s="593"/>
      <c r="D78" s="594"/>
      <c r="E78" s="594"/>
      <c r="F78" s="594"/>
      <c r="G78" s="594"/>
      <c r="H78" s="594"/>
      <c r="I78" s="594"/>
      <c r="J78" s="595"/>
      <c r="K78" s="263"/>
      <c r="L78" s="152"/>
      <c r="M78" s="152"/>
      <c r="N78" s="152"/>
      <c r="O78" s="152"/>
      <c r="P78" s="152"/>
      <c r="Q78" s="152"/>
      <c r="R78" s="152"/>
    </row>
    <row r="79" spans="2:18" ht="16.149999999999999" customHeight="1" x14ac:dyDescent="0.35">
      <c r="B79" s="271"/>
      <c r="C79" s="275"/>
      <c r="D79" s="253"/>
      <c r="E79" s="253"/>
      <c r="F79" s="253"/>
      <c r="G79" s="253"/>
      <c r="H79" s="253"/>
      <c r="I79" s="253"/>
      <c r="J79" s="253"/>
      <c r="K79" s="251"/>
      <c r="L79" s="152"/>
      <c r="M79" s="152"/>
      <c r="N79" s="152"/>
      <c r="O79" s="152"/>
      <c r="P79" s="152"/>
      <c r="Q79" s="152"/>
      <c r="R79" s="152"/>
    </row>
    <row r="80" spans="2:18" ht="16.149999999999999" customHeight="1" x14ac:dyDescent="0.35">
      <c r="B80" s="271"/>
      <c r="C80" s="274" t="s">
        <v>162</v>
      </c>
      <c r="D80" s="250"/>
      <c r="E80" s="250"/>
      <c r="F80" s="250"/>
      <c r="G80" s="250"/>
      <c r="H80" s="250"/>
      <c r="I80" s="250"/>
      <c r="J80" s="250"/>
      <c r="K80" s="251"/>
      <c r="L80" s="152"/>
      <c r="M80" s="152"/>
      <c r="N80" s="152"/>
      <c r="O80" s="152"/>
      <c r="P80" s="152"/>
      <c r="Q80" s="152"/>
      <c r="R80" s="152"/>
    </row>
    <row r="81" spans="2:18" ht="16.149999999999999" customHeight="1" x14ac:dyDescent="0.35">
      <c r="B81" s="276"/>
      <c r="C81" s="530"/>
      <c r="D81" s="599"/>
      <c r="E81" s="599"/>
      <c r="F81" s="599"/>
      <c r="G81" s="599"/>
      <c r="H81" s="599"/>
      <c r="I81" s="599"/>
      <c r="J81" s="600"/>
      <c r="K81" s="251"/>
      <c r="L81" s="152"/>
      <c r="M81" s="152"/>
      <c r="N81" s="152"/>
      <c r="O81" s="152"/>
      <c r="P81" s="152"/>
      <c r="Q81" s="152"/>
      <c r="R81" s="152"/>
    </row>
    <row r="82" spans="2:18" s="266" customFormat="1" x14ac:dyDescent="0.35">
      <c r="B82" s="84"/>
      <c r="C82" s="63"/>
      <c r="D82" s="250"/>
      <c r="E82" s="250"/>
      <c r="F82" s="250"/>
      <c r="G82" s="250"/>
      <c r="H82" s="250"/>
      <c r="I82" s="250"/>
      <c r="J82" s="250"/>
      <c r="K82" s="234"/>
      <c r="L82" s="265"/>
      <c r="M82" s="265"/>
      <c r="N82" s="265"/>
      <c r="O82" s="265"/>
      <c r="P82" s="265"/>
      <c r="Q82" s="265"/>
      <c r="R82" s="265"/>
    </row>
    <row r="83" spans="2:18" ht="16.149999999999999" customHeight="1" x14ac:dyDescent="0.35">
      <c r="B83" s="271"/>
      <c r="C83" s="274" t="s">
        <v>265</v>
      </c>
      <c r="D83" s="349"/>
      <c r="E83" s="349"/>
      <c r="F83" s="349"/>
      <c r="G83" s="349"/>
      <c r="H83" s="351"/>
      <c r="I83" s="349" t="str">
        <f>"500 merkkiä ("&amp;TEXT(LEN(C84),"0")&amp;" käytetty)"</f>
        <v>500 merkkiä (0 käytetty)</v>
      </c>
      <c r="J83" s="349"/>
      <c r="K83" s="251"/>
      <c r="L83" s="152"/>
      <c r="M83" s="152"/>
      <c r="N83" s="152"/>
      <c r="O83" s="152"/>
      <c r="P83" s="152"/>
      <c r="Q83" s="152"/>
      <c r="R83" s="152"/>
    </row>
    <row r="84" spans="2:18" ht="138" customHeight="1" x14ac:dyDescent="0.35">
      <c r="B84" s="273"/>
      <c r="C84" s="593"/>
      <c r="D84" s="594"/>
      <c r="E84" s="594"/>
      <c r="F84" s="594"/>
      <c r="G84" s="594"/>
      <c r="H84" s="594"/>
      <c r="I84" s="594"/>
      <c r="J84" s="595"/>
      <c r="K84" s="263"/>
      <c r="L84" s="152"/>
      <c r="M84" s="152"/>
      <c r="N84" s="152"/>
      <c r="O84" s="152"/>
      <c r="P84" s="152"/>
      <c r="Q84" s="152"/>
      <c r="R84" s="152"/>
    </row>
    <row r="85" spans="2:18" ht="16.149999999999999" customHeight="1" x14ac:dyDescent="0.35">
      <c r="B85" s="271"/>
      <c r="C85" s="275"/>
      <c r="D85" s="253"/>
      <c r="E85" s="253"/>
      <c r="F85" s="253"/>
      <c r="G85" s="253"/>
      <c r="H85" s="253"/>
      <c r="I85" s="253"/>
      <c r="J85" s="253"/>
      <c r="K85" s="251"/>
      <c r="L85" s="152"/>
      <c r="M85" s="152"/>
      <c r="N85" s="152"/>
      <c r="O85" s="152"/>
      <c r="P85" s="152"/>
      <c r="Q85" s="152"/>
      <c r="R85" s="152"/>
    </row>
    <row r="86" spans="2:18" ht="16.149999999999999" customHeight="1" x14ac:dyDescent="0.35">
      <c r="B86" s="271"/>
      <c r="C86" s="274" t="s">
        <v>161</v>
      </c>
      <c r="D86" s="250"/>
      <c r="E86" s="250"/>
      <c r="F86" s="250"/>
      <c r="G86" s="250"/>
      <c r="H86" s="250"/>
      <c r="I86" s="250"/>
      <c r="J86" s="250"/>
      <c r="K86" s="251"/>
      <c r="L86" s="152"/>
      <c r="M86" s="152"/>
      <c r="N86" s="152"/>
      <c r="O86" s="152"/>
      <c r="P86" s="152"/>
      <c r="Q86" s="152"/>
      <c r="R86" s="152"/>
    </row>
    <row r="87" spans="2:18" ht="16.149999999999999" customHeight="1" x14ac:dyDescent="0.35">
      <c r="B87" s="276"/>
      <c r="C87" s="530"/>
      <c r="D87" s="599"/>
      <c r="E87" s="599"/>
      <c r="F87" s="599"/>
      <c r="G87" s="599"/>
      <c r="H87" s="599"/>
      <c r="I87" s="599"/>
      <c r="J87" s="600"/>
      <c r="K87" s="251"/>
      <c r="L87" s="152"/>
      <c r="M87" s="152"/>
      <c r="N87" s="152"/>
      <c r="O87" s="152"/>
      <c r="P87" s="152"/>
      <c r="Q87" s="152"/>
      <c r="R87" s="152"/>
    </row>
    <row r="88" spans="2:18" s="266" customFormat="1" x14ac:dyDescent="0.35">
      <c r="B88" s="84"/>
      <c r="C88" s="63"/>
      <c r="D88" s="250"/>
      <c r="E88" s="250"/>
      <c r="F88" s="250"/>
      <c r="G88" s="250"/>
      <c r="H88" s="250"/>
      <c r="I88" s="250"/>
      <c r="J88" s="250"/>
      <c r="K88" s="234"/>
      <c r="L88" s="265"/>
      <c r="M88" s="265"/>
      <c r="N88" s="265"/>
      <c r="O88" s="265"/>
      <c r="P88" s="265"/>
      <c r="Q88" s="265"/>
      <c r="R88" s="265"/>
    </row>
    <row r="89" spans="2:18" s="266" customFormat="1" x14ac:dyDescent="0.35">
      <c r="B89" s="84"/>
      <c r="C89" s="274" t="s">
        <v>265</v>
      </c>
      <c r="D89" s="349"/>
      <c r="E89" s="349"/>
      <c r="F89" s="349"/>
      <c r="G89" s="349"/>
      <c r="H89" s="351"/>
      <c r="I89" s="349" t="str">
        <f>"500 merkkiä ("&amp;TEXT(LEN(C90),"0")&amp;" käytetty)"</f>
        <v>500 merkkiä (0 käytetty)</v>
      </c>
      <c r="J89" s="349"/>
      <c r="K89" s="234"/>
      <c r="L89" s="265"/>
      <c r="M89" s="265"/>
      <c r="N89" s="265"/>
      <c r="O89" s="265"/>
      <c r="P89" s="265"/>
      <c r="Q89" s="265"/>
      <c r="R89" s="265"/>
    </row>
    <row r="90" spans="2:18" ht="138" customHeight="1" x14ac:dyDescent="0.35">
      <c r="B90" s="273"/>
      <c r="C90" s="593"/>
      <c r="D90" s="594"/>
      <c r="E90" s="594"/>
      <c r="F90" s="594"/>
      <c r="G90" s="594"/>
      <c r="H90" s="594"/>
      <c r="I90" s="594"/>
      <c r="J90" s="595"/>
      <c r="K90" s="263"/>
      <c r="L90" s="152"/>
      <c r="M90" s="152"/>
      <c r="N90" s="152"/>
      <c r="O90" s="152"/>
      <c r="P90" s="152"/>
      <c r="Q90" s="152"/>
      <c r="R90" s="152"/>
    </row>
    <row r="91" spans="2:18" s="266" customFormat="1" x14ac:dyDescent="0.35">
      <c r="B91" s="272"/>
      <c r="C91" s="104"/>
      <c r="D91" s="104"/>
      <c r="E91" s="104"/>
      <c r="F91" s="104"/>
      <c r="G91" s="104"/>
      <c r="H91" s="104"/>
      <c r="I91" s="104"/>
      <c r="J91" s="104"/>
      <c r="K91" s="267"/>
      <c r="L91" s="265"/>
      <c r="M91" s="265"/>
      <c r="N91" s="265"/>
      <c r="O91" s="265"/>
      <c r="P91" s="265"/>
      <c r="Q91" s="265"/>
      <c r="R91" s="265"/>
    </row>
  </sheetData>
  <sheetProtection sheet="1" selectLockedCells="1"/>
  <mergeCells count="30">
    <mergeCell ref="M5:O5"/>
    <mergeCell ref="C9:J9"/>
    <mergeCell ref="C12:J12"/>
    <mergeCell ref="C15:J15"/>
    <mergeCell ref="C42:J42"/>
    <mergeCell ref="C45:J45"/>
    <mergeCell ref="C48:J48"/>
    <mergeCell ref="C51:J51"/>
    <mergeCell ref="C18:J18"/>
    <mergeCell ref="C27:J27"/>
    <mergeCell ref="C30:J30"/>
    <mergeCell ref="C33:J33"/>
    <mergeCell ref="C36:J36"/>
    <mergeCell ref="C39:J39"/>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Aloita tästä'!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topLeftCell="A2" zoomScale="90" zoomScaleNormal="90" workbookViewId="0">
      <selection activeCell="M2" sqref="M2:O2"/>
    </sheetView>
  </sheetViews>
  <sheetFormatPr defaultColWidth="9.23046875" defaultRowHeight="15.5" x14ac:dyDescent="0.35"/>
  <cols>
    <col min="1" max="1" width="3.765625" style="109" customWidth="1"/>
    <col min="2" max="2" width="2.23046875" style="109" customWidth="1"/>
    <col min="3" max="3" width="9.23046875" style="109"/>
    <col min="4" max="4" width="4.53515625" style="109" customWidth="1"/>
    <col min="5" max="9" width="9.23046875" style="109"/>
    <col min="10" max="10" width="19" style="109" customWidth="1"/>
    <col min="11" max="11" width="3.23046875" style="246" customWidth="1"/>
    <col min="12" max="12" width="4.765625" style="246" customWidth="1"/>
    <col min="13" max="18" width="9.23046875" style="109"/>
    <col min="19" max="19" width="13.765625" style="109" customWidth="1"/>
    <col min="20" max="16384" width="9.23046875" style="109"/>
  </cols>
  <sheetData>
    <row r="1" spans="1:23" ht="16.149999999999999" customHeight="1" x14ac:dyDescent="0.35">
      <c r="A1" s="5" t="s">
        <v>121</v>
      </c>
    </row>
    <row r="2" spans="1:23" ht="24.75" customHeight="1" x14ac:dyDescent="0.35">
      <c r="B2" s="243"/>
      <c r="C2" s="244" t="s">
        <v>17</v>
      </c>
      <c r="D2" s="244"/>
      <c r="E2" s="244"/>
      <c r="F2" s="244"/>
      <c r="G2" s="244"/>
      <c r="H2" s="244"/>
      <c r="I2" s="244"/>
      <c r="J2" s="244"/>
      <c r="K2" s="245"/>
      <c r="L2" s="247"/>
      <c r="M2" s="610" t="s">
        <v>72</v>
      </c>
      <c r="N2" s="611"/>
      <c r="O2" s="612"/>
    </row>
    <row r="3" spans="1:23" ht="16.149999999999999" customHeight="1" x14ac:dyDescent="0.35">
      <c r="B3" s="110"/>
      <c r="C3" s="111"/>
      <c r="D3" s="111"/>
      <c r="E3" s="112" t="s">
        <v>208</v>
      </c>
      <c r="F3" s="111"/>
      <c r="G3" s="111"/>
      <c r="H3" s="111"/>
      <c r="I3" s="111"/>
      <c r="J3" s="111"/>
      <c r="K3" s="113"/>
    </row>
    <row r="4" spans="1:23" ht="16.149999999999999" customHeight="1" x14ac:dyDescent="0.35">
      <c r="B4" s="110"/>
      <c r="C4" s="114"/>
      <c r="D4" s="114"/>
      <c r="E4" s="114"/>
      <c r="F4" s="114"/>
      <c r="G4" s="114"/>
      <c r="H4" s="114"/>
      <c r="I4" s="114"/>
      <c r="J4" s="114"/>
      <c r="K4" s="113"/>
    </row>
    <row r="5" spans="1:23" ht="16.149999999999999" customHeight="1" x14ac:dyDescent="0.35">
      <c r="B5" s="279"/>
      <c r="C5" s="278" t="s">
        <v>18</v>
      </c>
      <c r="D5" s="114"/>
      <c r="E5" s="609"/>
      <c r="F5" s="609"/>
      <c r="G5" s="609"/>
      <c r="H5" s="609"/>
      <c r="I5" s="609"/>
      <c r="J5" s="609"/>
      <c r="K5" s="113"/>
      <c r="M5" s="601" t="s">
        <v>366</v>
      </c>
      <c r="N5" s="601"/>
      <c r="O5" s="601"/>
      <c r="P5" s="601"/>
      <c r="Q5" s="601"/>
    </row>
    <row r="6" spans="1:23" ht="16.149999999999999" customHeight="1" x14ac:dyDescent="0.35">
      <c r="B6" s="110"/>
      <c r="C6" s="114"/>
      <c r="D6" s="114"/>
      <c r="E6" s="115"/>
      <c r="F6" s="114"/>
      <c r="G6" s="114"/>
      <c r="H6" s="114"/>
      <c r="I6" s="114"/>
      <c r="J6" s="114"/>
      <c r="K6" s="113"/>
      <c r="M6" s="601"/>
      <c r="N6" s="601"/>
      <c r="O6" s="601"/>
      <c r="P6" s="601"/>
      <c r="Q6" s="601"/>
    </row>
    <row r="7" spans="1:23" ht="16.149999999999999" customHeight="1" x14ac:dyDescent="0.35">
      <c r="B7" s="110"/>
      <c r="C7" s="114"/>
      <c r="D7" s="114"/>
      <c r="E7" s="115"/>
      <c r="F7" s="114"/>
      <c r="G7" s="114"/>
      <c r="H7" s="114" t="str">
        <f>"500 merkkiä 
("&amp;TEXT(LEN(E8),"0")&amp;" käytetty)"</f>
        <v>500 merkkiä 
(0 käytetty)</v>
      </c>
      <c r="I7" s="114"/>
      <c r="J7" s="114"/>
      <c r="K7" s="113"/>
      <c r="M7" s="601"/>
      <c r="N7" s="601"/>
      <c r="O7" s="601"/>
      <c r="P7" s="601"/>
      <c r="Q7" s="601"/>
    </row>
    <row r="8" spans="1:23" ht="113.15" customHeight="1" x14ac:dyDescent="0.35">
      <c r="B8" s="110"/>
      <c r="C8" s="604" t="s">
        <v>19</v>
      </c>
      <c r="D8" s="604"/>
      <c r="E8" s="609"/>
      <c r="F8" s="609"/>
      <c r="G8" s="609"/>
      <c r="H8" s="609"/>
      <c r="I8" s="609"/>
      <c r="J8" s="609"/>
      <c r="K8" s="284"/>
      <c r="M8" s="601" t="s">
        <v>367</v>
      </c>
      <c r="N8" s="601"/>
      <c r="O8" s="601"/>
      <c r="P8" s="601"/>
      <c r="Q8" s="601"/>
      <c r="S8" s="117"/>
    </row>
    <row r="9" spans="1:23" ht="16.149999999999999" customHeight="1" x14ac:dyDescent="0.35">
      <c r="B9" s="280"/>
      <c r="C9" s="254"/>
      <c r="D9" s="116"/>
      <c r="E9" s="114"/>
      <c r="F9" s="114"/>
      <c r="G9" s="114"/>
      <c r="H9" s="114"/>
      <c r="I9" s="114"/>
      <c r="J9" s="114"/>
      <c r="K9" s="284"/>
      <c r="M9" s="246"/>
      <c r="N9" s="246"/>
      <c r="O9" s="246"/>
      <c r="P9" s="246"/>
      <c r="Q9" s="246"/>
      <c r="S9" s="118"/>
      <c r="T9" s="118"/>
      <c r="U9" s="118"/>
      <c r="V9" s="118"/>
      <c r="W9" s="118"/>
    </row>
    <row r="10" spans="1:23" ht="16.149999999999999" customHeight="1" x14ac:dyDescent="0.35">
      <c r="B10" s="282"/>
      <c r="C10" s="283"/>
      <c r="D10" s="283"/>
      <c r="E10" s="283"/>
      <c r="F10" s="283"/>
      <c r="G10" s="283"/>
      <c r="H10" s="283"/>
      <c r="I10" s="283"/>
      <c r="J10" s="283"/>
      <c r="K10" s="285"/>
      <c r="M10" s="118"/>
      <c r="N10" s="118"/>
      <c r="O10" s="118"/>
      <c r="P10" s="118"/>
      <c r="Q10" s="118"/>
      <c r="R10" s="118"/>
      <c r="S10" s="118"/>
      <c r="T10" s="118"/>
      <c r="U10" s="118"/>
      <c r="V10" s="118"/>
      <c r="W10" s="118"/>
    </row>
    <row r="11" spans="1:23" ht="16.149999999999999" customHeight="1" x14ac:dyDescent="0.35">
      <c r="B11" s="279"/>
      <c r="C11" s="278" t="s">
        <v>18</v>
      </c>
      <c r="D11" s="114"/>
      <c r="E11" s="606"/>
      <c r="F11" s="607"/>
      <c r="G11" s="607"/>
      <c r="H11" s="607"/>
      <c r="I11" s="607"/>
      <c r="J11" s="608"/>
      <c r="K11" s="113"/>
      <c r="M11" s="602"/>
      <c r="N11" s="603"/>
      <c r="O11" s="603"/>
      <c r="P11" s="603"/>
      <c r="Q11" s="603"/>
      <c r="R11" s="603"/>
      <c r="S11" s="603"/>
      <c r="T11" s="603"/>
      <c r="U11" s="603"/>
      <c r="V11" s="603"/>
      <c r="W11" s="603"/>
    </row>
    <row r="12" spans="1:23" ht="16.149999999999999" customHeight="1" x14ac:dyDescent="0.35">
      <c r="B12" s="110"/>
      <c r="C12" s="114"/>
      <c r="D12" s="114"/>
      <c r="E12" s="115"/>
      <c r="F12" s="114"/>
      <c r="G12" s="114"/>
      <c r="H12" s="114"/>
      <c r="I12" s="114"/>
      <c r="J12" s="114"/>
      <c r="K12" s="113"/>
      <c r="M12" s="119"/>
      <c r="N12" s="119"/>
      <c r="O12" s="119"/>
      <c r="P12" s="119"/>
      <c r="Q12" s="119"/>
      <c r="R12" s="119"/>
      <c r="S12" s="119"/>
      <c r="T12" s="119"/>
      <c r="U12" s="119"/>
      <c r="V12" s="119"/>
      <c r="W12" s="119"/>
    </row>
    <row r="13" spans="1:23" ht="16.149999999999999" customHeight="1" x14ac:dyDescent="0.35">
      <c r="B13" s="110"/>
      <c r="C13" s="114"/>
      <c r="D13" s="114"/>
      <c r="E13" s="115"/>
      <c r="F13" s="114"/>
      <c r="G13" s="114"/>
      <c r="H13" s="114" t="str">
        <f>"500 merkkiä 
("&amp;TEXT(LEN(E14),"0")&amp;" käytetty)"</f>
        <v>500 merkkiä 
(0 käytetty)</v>
      </c>
      <c r="I13" s="114"/>
      <c r="J13" s="114"/>
      <c r="K13" s="113"/>
      <c r="M13" s="119"/>
      <c r="N13" s="119"/>
      <c r="O13" s="119"/>
      <c r="P13" s="119"/>
      <c r="Q13" s="119"/>
      <c r="R13" s="119"/>
      <c r="S13" s="119"/>
      <c r="T13" s="119"/>
      <c r="U13" s="119"/>
      <c r="V13" s="119"/>
      <c r="W13" s="119"/>
    </row>
    <row r="14" spans="1:23" ht="113.15" customHeight="1" x14ac:dyDescent="0.35">
      <c r="B14" s="110"/>
      <c r="C14" s="604" t="s">
        <v>19</v>
      </c>
      <c r="D14" s="605"/>
      <c r="E14" s="609"/>
      <c r="F14" s="609"/>
      <c r="G14" s="609"/>
      <c r="H14" s="609"/>
      <c r="I14" s="609"/>
      <c r="J14" s="609"/>
      <c r="K14" s="284"/>
      <c r="M14" s="602"/>
      <c r="N14" s="603"/>
      <c r="O14" s="603"/>
      <c r="P14" s="603"/>
      <c r="Q14" s="603"/>
      <c r="R14" s="603"/>
      <c r="S14" s="603"/>
      <c r="T14" s="603"/>
      <c r="U14" s="603"/>
      <c r="V14" s="603"/>
      <c r="W14" s="603"/>
    </row>
    <row r="15" spans="1:23" ht="16.149999999999999" customHeight="1" x14ac:dyDescent="0.35">
      <c r="B15" s="280"/>
      <c r="C15" s="254"/>
      <c r="D15" s="254"/>
      <c r="E15" s="114"/>
      <c r="F15" s="114"/>
      <c r="G15" s="114"/>
      <c r="H15" s="114"/>
      <c r="I15" s="114"/>
      <c r="J15" s="114"/>
      <c r="K15" s="284"/>
      <c r="M15" s="119"/>
      <c r="N15" s="118"/>
      <c r="O15" s="118"/>
      <c r="P15" s="118"/>
      <c r="Q15" s="118"/>
      <c r="R15" s="118"/>
      <c r="S15" s="118"/>
      <c r="T15" s="118"/>
      <c r="U15" s="118"/>
      <c r="V15" s="118"/>
      <c r="W15" s="118"/>
    </row>
    <row r="16" spans="1:23" ht="16.149999999999999" customHeight="1" x14ac:dyDescent="0.35">
      <c r="B16" s="282"/>
      <c r="C16" s="283"/>
      <c r="D16" s="283"/>
      <c r="E16" s="283"/>
      <c r="F16" s="283"/>
      <c r="G16" s="283"/>
      <c r="H16" s="283"/>
      <c r="I16" s="283"/>
      <c r="J16" s="283"/>
      <c r="K16" s="285"/>
      <c r="M16" s="119"/>
      <c r="N16" s="119"/>
      <c r="O16" s="119"/>
      <c r="P16" s="119"/>
      <c r="Q16" s="119"/>
      <c r="R16" s="119"/>
      <c r="S16" s="119"/>
      <c r="T16" s="119"/>
      <c r="U16" s="119"/>
      <c r="V16" s="119"/>
      <c r="W16" s="119"/>
    </row>
    <row r="17" spans="2:23" ht="18" customHeight="1" x14ac:dyDescent="0.35">
      <c r="B17" s="279"/>
      <c r="C17" s="278" t="s">
        <v>18</v>
      </c>
      <c r="D17" s="114"/>
      <c r="E17" s="606"/>
      <c r="F17" s="607"/>
      <c r="G17" s="607"/>
      <c r="H17" s="607"/>
      <c r="I17" s="607"/>
      <c r="J17" s="608"/>
      <c r="K17" s="113"/>
      <c r="M17" s="602"/>
      <c r="N17" s="603"/>
      <c r="O17" s="603"/>
      <c r="P17" s="603"/>
      <c r="Q17" s="603"/>
      <c r="R17" s="603"/>
      <c r="S17" s="603"/>
      <c r="T17" s="603"/>
      <c r="U17" s="603"/>
      <c r="V17" s="603"/>
      <c r="W17" s="603"/>
    </row>
    <row r="18" spans="2:23" ht="16.149999999999999" customHeight="1" x14ac:dyDescent="0.35">
      <c r="B18" s="110"/>
      <c r="C18" s="114"/>
      <c r="D18" s="114"/>
      <c r="E18" s="115"/>
      <c r="F18" s="114"/>
      <c r="G18" s="114"/>
      <c r="H18" s="114"/>
      <c r="I18" s="114"/>
      <c r="J18" s="114"/>
      <c r="K18" s="113"/>
      <c r="M18" s="119"/>
      <c r="N18" s="119"/>
      <c r="O18" s="119"/>
      <c r="P18" s="119"/>
      <c r="Q18" s="119"/>
      <c r="R18" s="119"/>
      <c r="S18" s="119"/>
      <c r="T18" s="119"/>
      <c r="U18" s="119"/>
      <c r="V18" s="119"/>
      <c r="W18" s="119"/>
    </row>
    <row r="19" spans="2:23" ht="16.149999999999999" customHeight="1" x14ac:dyDescent="0.35">
      <c r="B19" s="110"/>
      <c r="C19" s="114"/>
      <c r="D19" s="114"/>
      <c r="E19" s="115"/>
      <c r="F19" s="114"/>
      <c r="G19" s="114"/>
      <c r="H19" s="114" t="str">
        <f>"500 merkkiä 
("&amp;TEXT(LEN(E20),"0")&amp;" käytetty)"</f>
        <v>500 merkkiä 
(0 käytetty)</v>
      </c>
      <c r="I19" s="114"/>
      <c r="J19" s="114"/>
      <c r="K19" s="113"/>
      <c r="M19" s="119"/>
      <c r="N19" s="119"/>
      <c r="O19" s="119"/>
      <c r="P19" s="119"/>
      <c r="Q19" s="119"/>
      <c r="R19" s="119"/>
      <c r="S19" s="119"/>
      <c r="T19" s="119"/>
      <c r="U19" s="119"/>
      <c r="V19" s="119"/>
      <c r="W19" s="119"/>
    </row>
    <row r="20" spans="2:23" ht="113.15" customHeight="1" x14ac:dyDescent="0.35">
      <c r="B20" s="110"/>
      <c r="C20" s="604" t="s">
        <v>19</v>
      </c>
      <c r="D20" s="605"/>
      <c r="E20" s="609"/>
      <c r="F20" s="609"/>
      <c r="G20" s="609"/>
      <c r="H20" s="609"/>
      <c r="I20" s="609"/>
      <c r="J20" s="609"/>
      <c r="K20" s="284"/>
      <c r="M20" s="602"/>
      <c r="N20" s="603"/>
      <c r="O20" s="603"/>
      <c r="P20" s="603"/>
      <c r="Q20" s="603"/>
      <c r="R20" s="603"/>
      <c r="S20" s="603"/>
      <c r="T20" s="603"/>
      <c r="U20" s="603"/>
      <c r="V20" s="603"/>
      <c r="W20" s="603"/>
    </row>
    <row r="21" spans="2:23" ht="16.149999999999999" customHeight="1" x14ac:dyDescent="0.35">
      <c r="B21" s="280"/>
      <c r="C21" s="254"/>
      <c r="D21" s="254"/>
      <c r="E21" s="114"/>
      <c r="F21" s="114"/>
      <c r="G21" s="114"/>
      <c r="H21" s="114"/>
      <c r="I21" s="114"/>
      <c r="J21" s="114"/>
      <c r="K21" s="284"/>
      <c r="M21" s="119"/>
      <c r="N21" s="118"/>
      <c r="O21" s="118"/>
      <c r="P21" s="118"/>
      <c r="Q21" s="118"/>
      <c r="R21" s="118"/>
      <c r="S21" s="118"/>
      <c r="T21" s="118"/>
      <c r="U21" s="118"/>
      <c r="V21" s="118"/>
      <c r="W21" s="118"/>
    </row>
    <row r="22" spans="2:23" ht="16.149999999999999" customHeight="1" x14ac:dyDescent="0.35">
      <c r="B22" s="282"/>
      <c r="C22" s="283"/>
      <c r="D22" s="283"/>
      <c r="E22" s="283"/>
      <c r="F22" s="283"/>
      <c r="G22" s="283"/>
      <c r="H22" s="283"/>
      <c r="I22" s="283"/>
      <c r="J22" s="283"/>
      <c r="K22" s="285"/>
      <c r="M22" s="119"/>
      <c r="N22" s="119"/>
      <c r="O22" s="119"/>
      <c r="P22" s="119"/>
      <c r="Q22" s="119"/>
      <c r="R22" s="119"/>
      <c r="S22" s="119"/>
      <c r="T22" s="119"/>
      <c r="U22" s="119"/>
      <c r="V22" s="119"/>
      <c r="W22" s="119"/>
    </row>
    <row r="23" spans="2:23" ht="16.149999999999999" customHeight="1" x14ac:dyDescent="0.35">
      <c r="B23" s="279"/>
      <c r="C23" s="278" t="s">
        <v>18</v>
      </c>
      <c r="D23" s="114"/>
      <c r="E23" s="606"/>
      <c r="F23" s="607"/>
      <c r="G23" s="607"/>
      <c r="H23" s="607"/>
      <c r="I23" s="607"/>
      <c r="J23" s="608"/>
      <c r="K23" s="113"/>
      <c r="M23" s="602"/>
      <c r="N23" s="603"/>
      <c r="O23" s="603"/>
      <c r="P23" s="603"/>
      <c r="Q23" s="603"/>
      <c r="R23" s="603"/>
      <c r="S23" s="603"/>
      <c r="T23" s="603"/>
      <c r="U23" s="603"/>
      <c r="V23" s="603"/>
      <c r="W23" s="603"/>
    </row>
    <row r="24" spans="2:23" ht="16.149999999999999" customHeight="1" x14ac:dyDescent="0.35">
      <c r="B24" s="110"/>
      <c r="C24" s="114"/>
      <c r="D24" s="114"/>
      <c r="E24" s="115"/>
      <c r="F24" s="114"/>
      <c r="G24" s="114"/>
      <c r="H24" s="114"/>
      <c r="I24" s="114"/>
      <c r="J24" s="114"/>
      <c r="K24" s="113"/>
      <c r="M24" s="119"/>
      <c r="N24" s="119"/>
      <c r="O24" s="119"/>
      <c r="P24" s="119"/>
      <c r="Q24" s="119"/>
      <c r="R24" s="119"/>
      <c r="S24" s="119"/>
      <c r="T24" s="119"/>
      <c r="U24" s="119"/>
      <c r="V24" s="119"/>
      <c r="W24" s="119"/>
    </row>
    <row r="25" spans="2:23" ht="16.149999999999999" customHeight="1" x14ac:dyDescent="0.35">
      <c r="B25" s="110"/>
      <c r="C25" s="114"/>
      <c r="D25" s="114"/>
      <c r="E25" s="115"/>
      <c r="F25" s="114"/>
      <c r="G25" s="114"/>
      <c r="H25" s="114" t="str">
        <f>"500 merkkiä 
("&amp;TEXT(LEN(E26),"0")&amp;" käytetty)"</f>
        <v>500 merkkiä 
(0 käytetty)</v>
      </c>
      <c r="I25" s="114"/>
      <c r="J25" s="114"/>
      <c r="K25" s="113"/>
      <c r="M25" s="119"/>
      <c r="N25" s="119"/>
      <c r="O25" s="119"/>
      <c r="P25" s="119"/>
      <c r="Q25" s="119"/>
      <c r="R25" s="119"/>
      <c r="S25" s="119"/>
      <c r="T25" s="119"/>
      <c r="U25" s="119"/>
      <c r="V25" s="119"/>
      <c r="W25" s="119"/>
    </row>
    <row r="26" spans="2:23" ht="113.15" customHeight="1" x14ac:dyDescent="0.35">
      <c r="B26" s="110"/>
      <c r="C26" s="604" t="s">
        <v>19</v>
      </c>
      <c r="D26" s="605"/>
      <c r="E26" s="609"/>
      <c r="F26" s="609"/>
      <c r="G26" s="609"/>
      <c r="H26" s="609"/>
      <c r="I26" s="609"/>
      <c r="J26" s="609"/>
      <c r="K26" s="284"/>
      <c r="M26" s="602"/>
      <c r="N26" s="603"/>
      <c r="O26" s="603"/>
      <c r="P26" s="603"/>
      <c r="Q26" s="603"/>
      <c r="R26" s="603"/>
      <c r="S26" s="603"/>
      <c r="T26" s="603"/>
      <c r="U26" s="603"/>
      <c r="V26" s="603"/>
      <c r="W26" s="603"/>
    </row>
    <row r="27" spans="2:23" ht="16.149999999999999" customHeight="1" x14ac:dyDescent="0.35">
      <c r="B27" s="280"/>
      <c r="C27" s="254"/>
      <c r="D27" s="254"/>
      <c r="E27" s="114"/>
      <c r="F27" s="114"/>
      <c r="G27" s="114"/>
      <c r="H27" s="114"/>
      <c r="I27" s="114"/>
      <c r="J27" s="114"/>
      <c r="K27" s="284"/>
      <c r="M27" s="119"/>
      <c r="N27" s="118"/>
      <c r="O27" s="118"/>
      <c r="P27" s="118"/>
      <c r="Q27" s="118"/>
      <c r="R27" s="118"/>
      <c r="S27" s="118"/>
      <c r="T27" s="118"/>
      <c r="U27" s="118"/>
      <c r="V27" s="118"/>
      <c r="W27" s="118"/>
    </row>
    <row r="28" spans="2:23" ht="16.149999999999999" customHeight="1" x14ac:dyDescent="0.35">
      <c r="B28" s="282"/>
      <c r="C28" s="283"/>
      <c r="D28" s="283"/>
      <c r="E28" s="283"/>
      <c r="F28" s="283"/>
      <c r="G28" s="283"/>
      <c r="H28" s="283"/>
      <c r="I28" s="283"/>
      <c r="J28" s="283"/>
      <c r="K28" s="285"/>
      <c r="M28" s="119"/>
      <c r="N28" s="119"/>
      <c r="O28" s="119"/>
      <c r="P28" s="119"/>
      <c r="Q28" s="119"/>
      <c r="R28" s="119"/>
      <c r="S28" s="119"/>
      <c r="T28" s="119"/>
      <c r="U28" s="119"/>
      <c r="V28" s="119"/>
      <c r="W28" s="119"/>
    </row>
    <row r="29" spans="2:23" ht="20.25" customHeight="1" x14ac:dyDescent="0.35">
      <c r="B29" s="279"/>
      <c r="C29" s="278" t="s">
        <v>18</v>
      </c>
      <c r="D29" s="114"/>
      <c r="E29" s="606"/>
      <c r="F29" s="607"/>
      <c r="G29" s="607"/>
      <c r="H29" s="607"/>
      <c r="I29" s="607"/>
      <c r="J29" s="608"/>
      <c r="K29" s="113"/>
      <c r="M29" s="602"/>
      <c r="N29" s="603"/>
      <c r="O29" s="603"/>
      <c r="P29" s="603"/>
      <c r="Q29" s="603"/>
      <c r="R29" s="603"/>
      <c r="S29" s="603"/>
      <c r="T29" s="603"/>
      <c r="U29" s="603"/>
      <c r="V29" s="603"/>
      <c r="W29" s="603"/>
    </row>
    <row r="30" spans="2:23" ht="16.149999999999999" customHeight="1" x14ac:dyDescent="0.35">
      <c r="B30" s="110"/>
      <c r="C30" s="114"/>
      <c r="D30" s="114"/>
      <c r="E30" s="115"/>
      <c r="F30" s="114"/>
      <c r="G30" s="114"/>
      <c r="H30" s="114"/>
      <c r="I30" s="114"/>
      <c r="J30" s="114"/>
      <c r="K30" s="113"/>
      <c r="M30" s="119"/>
      <c r="N30" s="119"/>
      <c r="O30" s="119"/>
      <c r="P30" s="119"/>
      <c r="Q30" s="119"/>
      <c r="R30" s="119"/>
      <c r="S30" s="119"/>
      <c r="T30" s="119"/>
      <c r="U30" s="119"/>
      <c r="V30" s="119"/>
      <c r="W30" s="119"/>
    </row>
    <row r="31" spans="2:23" ht="16.149999999999999" customHeight="1" x14ac:dyDescent="0.35">
      <c r="B31" s="110"/>
      <c r="C31" s="114"/>
      <c r="D31" s="114"/>
      <c r="E31" s="115"/>
      <c r="F31" s="114"/>
      <c r="G31" s="114"/>
      <c r="H31" s="114" t="str">
        <f>"500 merkkiä ("&amp;TEXT(LEN(E32),"0")&amp;" käytetty)"</f>
        <v>500 merkkiä (0 käytetty)</v>
      </c>
      <c r="I31" s="114"/>
      <c r="J31" s="114"/>
      <c r="K31" s="113"/>
      <c r="M31" s="119"/>
      <c r="N31" s="119"/>
      <c r="O31" s="119"/>
      <c r="P31" s="119"/>
      <c r="Q31" s="119"/>
      <c r="R31" s="119"/>
      <c r="S31" s="119"/>
      <c r="T31" s="119"/>
      <c r="U31" s="119"/>
      <c r="V31" s="119"/>
      <c r="W31" s="119"/>
    </row>
    <row r="32" spans="2:23" ht="113.15" customHeight="1" x14ac:dyDescent="0.35">
      <c r="B32" s="110"/>
      <c r="C32" s="604" t="s">
        <v>19</v>
      </c>
      <c r="D32" s="605"/>
      <c r="E32" s="609"/>
      <c r="F32" s="609"/>
      <c r="G32" s="609"/>
      <c r="H32" s="609"/>
      <c r="I32" s="609"/>
      <c r="J32" s="609"/>
      <c r="K32" s="284"/>
      <c r="M32" s="602"/>
      <c r="N32" s="603"/>
      <c r="O32" s="603"/>
      <c r="P32" s="603"/>
      <c r="Q32" s="603"/>
      <c r="R32" s="603"/>
      <c r="S32" s="603"/>
      <c r="T32" s="603"/>
      <c r="U32" s="603"/>
      <c r="V32" s="603"/>
      <c r="W32" s="603"/>
    </row>
    <row r="33" spans="2:23" ht="16.149999999999999" customHeight="1" x14ac:dyDescent="0.35">
      <c r="B33" s="280"/>
      <c r="C33" s="254"/>
      <c r="D33" s="254"/>
      <c r="E33" s="114"/>
      <c r="F33" s="114"/>
      <c r="G33" s="114"/>
      <c r="H33" s="114"/>
      <c r="I33" s="114"/>
      <c r="J33" s="114"/>
      <c r="K33" s="284"/>
      <c r="M33" s="119"/>
      <c r="N33" s="118"/>
      <c r="O33" s="118"/>
      <c r="P33" s="118"/>
      <c r="Q33" s="118"/>
      <c r="R33" s="118"/>
      <c r="S33" s="118"/>
      <c r="T33" s="118"/>
      <c r="U33" s="118"/>
      <c r="V33" s="118"/>
      <c r="W33" s="118"/>
    </row>
    <row r="34" spans="2:23" ht="16.149999999999999" customHeight="1" x14ac:dyDescent="0.35">
      <c r="B34" s="282"/>
      <c r="C34" s="283"/>
      <c r="D34" s="283"/>
      <c r="E34" s="283"/>
      <c r="F34" s="283"/>
      <c r="G34" s="283"/>
      <c r="H34" s="283"/>
      <c r="I34" s="283"/>
      <c r="J34" s="283"/>
      <c r="K34" s="285"/>
      <c r="M34" s="119"/>
      <c r="N34" s="119"/>
      <c r="O34" s="119"/>
      <c r="P34" s="119"/>
      <c r="Q34" s="119"/>
      <c r="R34" s="119"/>
      <c r="S34" s="119"/>
      <c r="T34" s="119"/>
      <c r="U34" s="119"/>
      <c r="V34" s="119"/>
      <c r="W34" s="119"/>
    </row>
    <row r="35" spans="2:23" ht="16.5" customHeight="1" x14ac:dyDescent="0.35">
      <c r="B35" s="279"/>
      <c r="C35" s="278" t="s">
        <v>18</v>
      </c>
      <c r="D35" s="114"/>
      <c r="E35" s="606"/>
      <c r="F35" s="607"/>
      <c r="G35" s="607"/>
      <c r="H35" s="607"/>
      <c r="I35" s="607"/>
      <c r="J35" s="608"/>
      <c r="K35" s="113"/>
      <c r="M35" s="602"/>
      <c r="N35" s="603"/>
      <c r="O35" s="603"/>
      <c r="P35" s="603"/>
      <c r="Q35" s="603"/>
      <c r="R35" s="603"/>
      <c r="S35" s="603"/>
      <c r="T35" s="603"/>
      <c r="U35" s="603"/>
      <c r="V35" s="603"/>
      <c r="W35" s="603"/>
    </row>
    <row r="36" spans="2:23" ht="16.149999999999999" customHeight="1" x14ac:dyDescent="0.35">
      <c r="B36" s="110"/>
      <c r="C36" s="114"/>
      <c r="D36" s="114"/>
      <c r="E36" s="115"/>
      <c r="F36" s="114"/>
      <c r="G36" s="114"/>
      <c r="H36" s="114"/>
      <c r="I36" s="114"/>
      <c r="J36" s="114"/>
      <c r="K36" s="113"/>
      <c r="M36" s="119"/>
      <c r="N36" s="119"/>
      <c r="O36" s="119"/>
      <c r="P36" s="119"/>
      <c r="Q36" s="119"/>
      <c r="R36" s="119"/>
      <c r="S36" s="119"/>
      <c r="T36" s="119"/>
      <c r="U36" s="119"/>
      <c r="V36" s="119"/>
      <c r="W36" s="119"/>
    </row>
    <row r="37" spans="2:23" ht="16.149999999999999" customHeight="1" x14ac:dyDescent="0.35">
      <c r="B37" s="110"/>
      <c r="C37" s="114"/>
      <c r="D37" s="114"/>
      <c r="E37" s="115"/>
      <c r="F37" s="114"/>
      <c r="G37" s="114"/>
      <c r="H37" s="114" t="str">
        <f>"500 merkkiä ("&amp;TEXT(LEN(E38),"0")&amp;" käytetty)"</f>
        <v>500 merkkiä (0 käytetty)</v>
      </c>
      <c r="I37" s="114"/>
      <c r="J37" s="114"/>
      <c r="K37" s="113"/>
      <c r="M37" s="119"/>
      <c r="N37" s="119"/>
      <c r="O37" s="119"/>
      <c r="P37" s="119"/>
      <c r="Q37" s="119"/>
      <c r="R37" s="119"/>
      <c r="S37" s="119"/>
      <c r="T37" s="119"/>
      <c r="U37" s="119"/>
      <c r="V37" s="119"/>
      <c r="W37" s="119"/>
    </row>
    <row r="38" spans="2:23" ht="113.15" customHeight="1" x14ac:dyDescent="0.35">
      <c r="B38" s="110"/>
      <c r="C38" s="604" t="s">
        <v>19</v>
      </c>
      <c r="D38" s="605"/>
      <c r="E38" s="609"/>
      <c r="F38" s="609"/>
      <c r="G38" s="609"/>
      <c r="H38" s="609"/>
      <c r="I38" s="609"/>
      <c r="J38" s="609"/>
      <c r="K38" s="284"/>
      <c r="M38" s="602"/>
      <c r="N38" s="603"/>
      <c r="O38" s="603"/>
      <c r="P38" s="603"/>
      <c r="Q38" s="603"/>
      <c r="R38" s="603"/>
      <c r="S38" s="603"/>
      <c r="T38" s="603"/>
      <c r="U38" s="603"/>
      <c r="V38" s="603"/>
      <c r="W38" s="603"/>
    </row>
    <row r="39" spans="2:23" ht="16.149999999999999" customHeight="1" x14ac:dyDescent="0.35">
      <c r="B39" s="280"/>
      <c r="C39" s="254"/>
      <c r="D39" s="254"/>
      <c r="E39" s="114"/>
      <c r="F39" s="114"/>
      <c r="G39" s="114"/>
      <c r="H39" s="114"/>
      <c r="I39" s="114"/>
      <c r="J39" s="114"/>
      <c r="K39" s="284"/>
      <c r="M39" s="119"/>
      <c r="N39" s="118"/>
      <c r="O39" s="118"/>
      <c r="P39" s="118"/>
      <c r="Q39" s="118"/>
      <c r="R39" s="118"/>
      <c r="S39" s="118"/>
      <c r="T39" s="118"/>
      <c r="U39" s="118"/>
      <c r="V39" s="118"/>
      <c r="W39" s="118"/>
    </row>
    <row r="40" spans="2:23" ht="16.149999999999999" customHeight="1" x14ac:dyDescent="0.35">
      <c r="B40" s="282"/>
      <c r="C40" s="283"/>
      <c r="D40" s="283"/>
      <c r="E40" s="283"/>
      <c r="F40" s="283"/>
      <c r="G40" s="283"/>
      <c r="H40" s="283"/>
      <c r="I40" s="283"/>
      <c r="J40" s="283"/>
      <c r="K40" s="285"/>
      <c r="M40" s="119"/>
      <c r="N40" s="119"/>
      <c r="O40" s="119"/>
      <c r="P40" s="119"/>
      <c r="Q40" s="119"/>
      <c r="R40" s="119"/>
      <c r="S40" s="119"/>
      <c r="T40" s="119"/>
      <c r="U40" s="119"/>
      <c r="V40" s="119"/>
      <c r="W40" s="119"/>
    </row>
    <row r="41" spans="2:23" ht="20.25" customHeight="1" x14ac:dyDescent="0.35">
      <c r="B41" s="279"/>
      <c r="C41" s="278" t="s">
        <v>18</v>
      </c>
      <c r="D41" s="114"/>
      <c r="E41" s="606"/>
      <c r="F41" s="607"/>
      <c r="G41" s="607"/>
      <c r="H41" s="607"/>
      <c r="I41" s="607"/>
      <c r="J41" s="608"/>
      <c r="K41" s="113"/>
      <c r="M41" s="602"/>
      <c r="N41" s="603"/>
      <c r="O41" s="603"/>
      <c r="P41" s="603"/>
      <c r="Q41" s="603"/>
      <c r="R41" s="603"/>
      <c r="S41" s="603"/>
      <c r="T41" s="603"/>
      <c r="U41" s="603"/>
      <c r="V41" s="603"/>
      <c r="W41" s="603"/>
    </row>
    <row r="42" spans="2:23" ht="16.149999999999999" customHeight="1" x14ac:dyDescent="0.35">
      <c r="B42" s="110"/>
      <c r="C42" s="114"/>
      <c r="D42" s="114"/>
      <c r="E42" s="115"/>
      <c r="F42" s="114"/>
      <c r="G42" s="114"/>
      <c r="H42" s="114"/>
      <c r="I42" s="114"/>
      <c r="J42" s="114"/>
      <c r="K42" s="113"/>
      <c r="M42" s="119"/>
      <c r="N42" s="119"/>
      <c r="O42" s="119"/>
      <c r="P42" s="119"/>
      <c r="Q42" s="119"/>
      <c r="R42" s="119"/>
      <c r="S42" s="119"/>
      <c r="T42" s="119"/>
      <c r="U42" s="119"/>
      <c r="V42" s="119"/>
      <c r="W42" s="119"/>
    </row>
    <row r="43" spans="2:23" ht="16.149999999999999" customHeight="1" x14ac:dyDescent="0.35">
      <c r="B43" s="110"/>
      <c r="C43" s="114"/>
      <c r="D43" s="114"/>
      <c r="E43" s="115"/>
      <c r="F43" s="114"/>
      <c r="G43" s="114"/>
      <c r="H43" s="114" t="str">
        <f>"500 merkkiä ("&amp;TEXT(LEN(E44),"0")&amp;" käytetty)"</f>
        <v>500 merkkiä (0 käytetty)</v>
      </c>
      <c r="I43" s="114"/>
      <c r="J43" s="114"/>
      <c r="K43" s="113"/>
      <c r="M43" s="119"/>
      <c r="N43" s="119"/>
      <c r="O43" s="119"/>
      <c r="P43" s="119"/>
      <c r="Q43" s="119"/>
      <c r="R43" s="119"/>
      <c r="S43" s="119"/>
      <c r="T43" s="119"/>
      <c r="U43" s="119"/>
      <c r="V43" s="119"/>
      <c r="W43" s="119"/>
    </row>
    <row r="44" spans="2:23" ht="113.15" customHeight="1" x14ac:dyDescent="0.35">
      <c r="B44" s="110"/>
      <c r="C44" s="604" t="s">
        <v>19</v>
      </c>
      <c r="D44" s="605"/>
      <c r="E44" s="609"/>
      <c r="F44" s="609"/>
      <c r="G44" s="609"/>
      <c r="H44" s="609"/>
      <c r="I44" s="609"/>
      <c r="J44" s="609"/>
      <c r="K44" s="284"/>
      <c r="M44" s="602"/>
      <c r="N44" s="603"/>
      <c r="O44" s="603"/>
      <c r="P44" s="603"/>
      <c r="Q44" s="603"/>
      <c r="R44" s="603"/>
      <c r="S44" s="603"/>
      <c r="T44" s="603"/>
      <c r="U44" s="603"/>
      <c r="V44" s="603"/>
      <c r="W44" s="603"/>
    </row>
    <row r="45" spans="2:23" ht="16.149999999999999" customHeight="1" x14ac:dyDescent="0.35">
      <c r="B45" s="280"/>
      <c r="C45" s="254"/>
      <c r="D45" s="254"/>
      <c r="E45" s="114"/>
      <c r="F45" s="114"/>
      <c r="G45" s="114"/>
      <c r="H45" s="114"/>
      <c r="I45" s="114"/>
      <c r="J45" s="114"/>
      <c r="K45" s="284"/>
      <c r="M45" s="119"/>
      <c r="N45" s="118"/>
      <c r="O45" s="118"/>
      <c r="P45" s="118"/>
      <c r="Q45" s="118"/>
      <c r="R45" s="118"/>
      <c r="S45" s="118"/>
      <c r="T45" s="118"/>
      <c r="U45" s="118"/>
      <c r="V45" s="118"/>
      <c r="W45" s="118"/>
    </row>
    <row r="46" spans="2:23" ht="16.149999999999999" customHeight="1" x14ac:dyDescent="0.35">
      <c r="B46" s="282"/>
      <c r="C46" s="283"/>
      <c r="D46" s="283"/>
      <c r="E46" s="283"/>
      <c r="F46" s="283"/>
      <c r="G46" s="283"/>
      <c r="H46" s="283"/>
      <c r="I46" s="283"/>
      <c r="J46" s="283"/>
      <c r="K46" s="285"/>
      <c r="M46" s="119"/>
      <c r="N46" s="119"/>
      <c r="O46" s="119"/>
      <c r="P46" s="119"/>
      <c r="Q46" s="119"/>
      <c r="R46" s="119"/>
      <c r="S46" s="119"/>
      <c r="T46" s="119"/>
      <c r="U46" s="119"/>
      <c r="V46" s="119"/>
      <c r="W46" s="119"/>
    </row>
    <row r="47" spans="2:23" ht="16.149999999999999" customHeight="1" x14ac:dyDescent="0.35">
      <c r="B47" s="279"/>
      <c r="C47" s="278" t="s">
        <v>18</v>
      </c>
      <c r="D47" s="114"/>
      <c r="E47" s="606"/>
      <c r="F47" s="607"/>
      <c r="G47" s="607"/>
      <c r="H47" s="607"/>
      <c r="I47" s="607"/>
      <c r="J47" s="608"/>
      <c r="K47" s="113"/>
      <c r="M47" s="602"/>
      <c r="N47" s="603"/>
      <c r="O47" s="603"/>
      <c r="P47" s="603"/>
      <c r="Q47" s="603"/>
      <c r="R47" s="603"/>
      <c r="S47" s="603"/>
      <c r="T47" s="603"/>
      <c r="U47" s="603"/>
      <c r="V47" s="603"/>
      <c r="W47" s="603"/>
    </row>
    <row r="48" spans="2:23" ht="16.149999999999999" customHeight="1" x14ac:dyDescent="0.35">
      <c r="B48" s="110"/>
      <c r="C48" s="114"/>
      <c r="D48" s="114"/>
      <c r="E48" s="115"/>
      <c r="F48" s="114"/>
      <c r="G48" s="114"/>
      <c r="H48" s="114"/>
      <c r="I48" s="114"/>
      <c r="J48" s="114"/>
      <c r="K48" s="113"/>
      <c r="M48" s="119"/>
      <c r="N48" s="119"/>
      <c r="O48" s="119"/>
      <c r="P48" s="119"/>
      <c r="Q48" s="119"/>
      <c r="R48" s="119"/>
      <c r="S48" s="119"/>
      <c r="T48" s="119"/>
      <c r="U48" s="119"/>
      <c r="V48" s="119"/>
      <c r="W48" s="119"/>
    </row>
    <row r="49" spans="2:23" ht="16.149999999999999" customHeight="1" x14ac:dyDescent="0.35">
      <c r="B49" s="110"/>
      <c r="C49" s="114"/>
      <c r="D49" s="114"/>
      <c r="E49" s="115"/>
      <c r="F49" s="114"/>
      <c r="G49" s="114"/>
      <c r="H49" s="114" t="str">
        <f>"500 merkkiä ("&amp;TEXT(LEN(E50),"0")&amp;" käytetty)"</f>
        <v>500 merkkiä (0 käytetty)</v>
      </c>
      <c r="I49" s="114"/>
      <c r="J49" s="114"/>
      <c r="K49" s="113"/>
      <c r="M49" s="119"/>
      <c r="N49" s="119"/>
      <c r="O49" s="119"/>
      <c r="P49" s="119"/>
      <c r="Q49" s="119"/>
      <c r="R49" s="119"/>
      <c r="S49" s="119"/>
      <c r="T49" s="119"/>
      <c r="U49" s="119"/>
      <c r="V49" s="119"/>
      <c r="W49" s="119"/>
    </row>
    <row r="50" spans="2:23" ht="113.15" customHeight="1" x14ac:dyDescent="0.35">
      <c r="B50" s="110"/>
      <c r="C50" s="604" t="s">
        <v>19</v>
      </c>
      <c r="D50" s="605"/>
      <c r="E50" s="609"/>
      <c r="F50" s="609"/>
      <c r="G50" s="609"/>
      <c r="H50" s="609"/>
      <c r="I50" s="609"/>
      <c r="J50" s="609"/>
      <c r="K50" s="284"/>
      <c r="M50" s="602"/>
      <c r="N50" s="603"/>
      <c r="O50" s="603"/>
      <c r="P50" s="603"/>
      <c r="Q50" s="603"/>
      <c r="R50" s="603"/>
      <c r="S50" s="603"/>
      <c r="T50" s="603"/>
      <c r="U50" s="603"/>
      <c r="V50" s="603"/>
      <c r="W50" s="603"/>
    </row>
    <row r="51" spans="2:23" ht="16.149999999999999" customHeight="1" x14ac:dyDescent="0.35">
      <c r="B51" s="280"/>
      <c r="C51" s="254"/>
      <c r="D51" s="254"/>
      <c r="E51" s="114"/>
      <c r="F51" s="114"/>
      <c r="G51" s="114"/>
      <c r="H51" s="114"/>
      <c r="I51" s="114"/>
      <c r="J51" s="114"/>
      <c r="K51" s="284"/>
      <c r="M51" s="119"/>
      <c r="N51" s="118"/>
      <c r="O51" s="118"/>
      <c r="P51" s="118"/>
      <c r="Q51" s="118"/>
      <c r="R51" s="118"/>
      <c r="S51" s="118"/>
      <c r="T51" s="118"/>
      <c r="U51" s="118"/>
      <c r="V51" s="118"/>
      <c r="W51" s="118"/>
    </row>
    <row r="52" spans="2:23" ht="16.149999999999999" customHeight="1" x14ac:dyDescent="0.35">
      <c r="B52" s="282"/>
      <c r="C52" s="283"/>
      <c r="D52" s="283"/>
      <c r="E52" s="283"/>
      <c r="F52" s="283"/>
      <c r="G52" s="283"/>
      <c r="H52" s="283"/>
      <c r="I52" s="283"/>
      <c r="J52" s="283"/>
      <c r="K52" s="285"/>
      <c r="M52" s="119"/>
      <c r="N52" s="119"/>
      <c r="O52" s="119"/>
      <c r="P52" s="119"/>
      <c r="Q52" s="119"/>
      <c r="R52" s="119"/>
      <c r="S52" s="119"/>
      <c r="T52" s="119"/>
      <c r="U52" s="119"/>
      <c r="V52" s="119"/>
      <c r="W52" s="119"/>
    </row>
    <row r="53" spans="2:23" ht="21.75" customHeight="1" x14ac:dyDescent="0.35">
      <c r="B53" s="279"/>
      <c r="C53" s="278" t="s">
        <v>18</v>
      </c>
      <c r="D53" s="114"/>
      <c r="E53" s="606"/>
      <c r="F53" s="607"/>
      <c r="G53" s="607"/>
      <c r="H53" s="607"/>
      <c r="I53" s="607"/>
      <c r="J53" s="608"/>
      <c r="K53" s="113"/>
      <c r="M53" s="602"/>
      <c r="N53" s="603"/>
      <c r="O53" s="603"/>
      <c r="P53" s="603"/>
      <c r="Q53" s="603"/>
      <c r="R53" s="603"/>
      <c r="S53" s="603"/>
      <c r="T53" s="603"/>
      <c r="U53" s="603"/>
      <c r="V53" s="603"/>
      <c r="W53" s="603"/>
    </row>
    <row r="54" spans="2:23" ht="16.149999999999999" customHeight="1" x14ac:dyDescent="0.35">
      <c r="B54" s="110"/>
      <c r="C54" s="114"/>
      <c r="D54" s="114"/>
      <c r="E54" s="115"/>
      <c r="F54" s="114"/>
      <c r="G54" s="114"/>
      <c r="H54" s="114"/>
      <c r="I54" s="114"/>
      <c r="J54" s="114"/>
      <c r="K54" s="113"/>
      <c r="M54" s="119"/>
      <c r="N54" s="119"/>
      <c r="O54" s="119"/>
      <c r="P54" s="119"/>
      <c r="Q54" s="119"/>
      <c r="R54" s="119"/>
      <c r="S54" s="119"/>
      <c r="T54" s="119"/>
      <c r="U54" s="119"/>
      <c r="V54" s="119"/>
      <c r="W54" s="119"/>
    </row>
    <row r="55" spans="2:23" ht="16.149999999999999" customHeight="1" x14ac:dyDescent="0.35">
      <c r="B55" s="110"/>
      <c r="C55" s="114"/>
      <c r="D55" s="114"/>
      <c r="E55" s="115"/>
      <c r="F55" s="114"/>
      <c r="G55" s="114"/>
      <c r="H55" s="114" t="str">
        <f>"500 merkkiä ("&amp;TEXT(LEN(E56),"0")&amp;" käytetty)"</f>
        <v>500 merkkiä (0 käytetty)</v>
      </c>
      <c r="I55" s="114"/>
      <c r="J55" s="114"/>
      <c r="K55" s="113"/>
      <c r="M55" s="119"/>
      <c r="N55" s="119"/>
      <c r="O55" s="119"/>
      <c r="P55" s="119"/>
      <c r="Q55" s="119"/>
      <c r="R55" s="119"/>
      <c r="S55" s="119"/>
      <c r="T55" s="119"/>
      <c r="U55" s="119"/>
      <c r="V55" s="119"/>
      <c r="W55" s="119"/>
    </row>
    <row r="56" spans="2:23" ht="113.15" customHeight="1" x14ac:dyDescent="0.35">
      <c r="B56" s="110"/>
      <c r="C56" s="604" t="s">
        <v>19</v>
      </c>
      <c r="D56" s="605"/>
      <c r="E56" s="609"/>
      <c r="F56" s="609"/>
      <c r="G56" s="609"/>
      <c r="H56" s="609"/>
      <c r="I56" s="609"/>
      <c r="J56" s="609"/>
      <c r="K56" s="284"/>
      <c r="M56" s="602"/>
      <c r="N56" s="603"/>
      <c r="O56" s="603"/>
      <c r="P56" s="603"/>
      <c r="Q56" s="603"/>
      <c r="R56" s="603"/>
      <c r="S56" s="603"/>
      <c r="T56" s="603"/>
      <c r="U56" s="603"/>
      <c r="V56" s="603"/>
      <c r="W56" s="603"/>
    </row>
    <row r="57" spans="2:23" ht="16.149999999999999" customHeight="1" x14ac:dyDescent="0.35">
      <c r="B57" s="280"/>
      <c r="C57" s="254"/>
      <c r="D57" s="254"/>
      <c r="E57" s="114"/>
      <c r="F57" s="114"/>
      <c r="G57" s="114"/>
      <c r="H57" s="114"/>
      <c r="I57" s="114"/>
      <c r="J57" s="114"/>
      <c r="K57" s="284"/>
      <c r="M57" s="118"/>
      <c r="N57" s="120"/>
      <c r="O57" s="120"/>
      <c r="P57" s="120"/>
      <c r="Q57" s="120"/>
      <c r="R57" s="120"/>
      <c r="S57" s="120"/>
      <c r="T57" s="120"/>
      <c r="U57" s="120"/>
      <c r="V57" s="120"/>
      <c r="W57" s="120"/>
    </row>
    <row r="58" spans="2:23" ht="16.149999999999999" customHeight="1" x14ac:dyDescent="0.35">
      <c r="B58" s="282"/>
      <c r="C58" s="283"/>
      <c r="D58" s="283"/>
      <c r="E58" s="283"/>
      <c r="F58" s="283"/>
      <c r="G58" s="283"/>
      <c r="H58" s="283"/>
      <c r="I58" s="283"/>
      <c r="J58" s="283"/>
      <c r="K58" s="285"/>
      <c r="M58" s="119"/>
      <c r="N58" s="118"/>
      <c r="O58" s="118"/>
      <c r="P58" s="118"/>
      <c r="Q58" s="118"/>
      <c r="R58" s="118"/>
      <c r="S58" s="118"/>
      <c r="T58" s="118"/>
      <c r="U58" s="118"/>
      <c r="V58" s="118"/>
      <c r="W58" s="118"/>
    </row>
    <row r="59" spans="2:23" ht="20.25" customHeight="1" x14ac:dyDescent="0.35">
      <c r="B59" s="279"/>
      <c r="C59" s="278" t="s">
        <v>18</v>
      </c>
      <c r="D59" s="114"/>
      <c r="E59" s="606"/>
      <c r="F59" s="607"/>
      <c r="G59" s="607"/>
      <c r="H59" s="607"/>
      <c r="I59" s="607"/>
      <c r="J59" s="608"/>
      <c r="K59" s="113"/>
      <c r="M59" s="602"/>
      <c r="N59" s="603"/>
      <c r="O59" s="603"/>
      <c r="P59" s="603"/>
      <c r="Q59" s="603"/>
      <c r="R59" s="603"/>
      <c r="S59" s="603"/>
      <c r="T59" s="603"/>
      <c r="U59" s="603"/>
      <c r="V59" s="603"/>
      <c r="W59" s="603"/>
    </row>
    <row r="60" spans="2:23" ht="16.149999999999999" customHeight="1" x14ac:dyDescent="0.35">
      <c r="B60" s="110"/>
      <c r="C60" s="114"/>
      <c r="D60" s="114"/>
      <c r="E60" s="115"/>
      <c r="F60" s="114"/>
      <c r="G60" s="114"/>
      <c r="H60" s="114"/>
      <c r="I60" s="114"/>
      <c r="J60" s="114"/>
      <c r="K60" s="113"/>
      <c r="M60" s="119"/>
      <c r="N60" s="119"/>
      <c r="O60" s="119"/>
      <c r="P60" s="119"/>
      <c r="Q60" s="119"/>
      <c r="R60" s="119"/>
      <c r="S60" s="119"/>
      <c r="T60" s="119"/>
      <c r="U60" s="119"/>
      <c r="V60" s="119"/>
      <c r="W60" s="119"/>
    </row>
    <row r="61" spans="2:23" ht="16.149999999999999" customHeight="1" x14ac:dyDescent="0.35">
      <c r="B61" s="110"/>
      <c r="C61" s="114"/>
      <c r="D61" s="114"/>
      <c r="E61" s="115"/>
      <c r="F61" s="114"/>
      <c r="G61" s="114"/>
      <c r="H61" s="114" t="str">
        <f>"500 merkkiä ("&amp;TEXT(LEN(E62),"0")&amp;" käytetty)"</f>
        <v>500 merkkiä (0 käytetty)</v>
      </c>
      <c r="I61" s="114"/>
      <c r="J61" s="114"/>
      <c r="K61" s="113"/>
      <c r="M61" s="119"/>
      <c r="N61" s="119"/>
      <c r="O61" s="119"/>
      <c r="P61" s="119"/>
      <c r="Q61" s="119"/>
      <c r="R61" s="119"/>
      <c r="S61" s="119"/>
      <c r="T61" s="119"/>
      <c r="U61" s="119"/>
      <c r="V61" s="119"/>
      <c r="W61" s="119"/>
    </row>
    <row r="62" spans="2:23" ht="113.15" customHeight="1" x14ac:dyDescent="0.35">
      <c r="B62" s="110"/>
      <c r="C62" s="604" t="s">
        <v>19</v>
      </c>
      <c r="D62" s="605"/>
      <c r="E62" s="609"/>
      <c r="F62" s="609"/>
      <c r="G62" s="609"/>
      <c r="H62" s="609"/>
      <c r="I62" s="609"/>
      <c r="J62" s="609"/>
      <c r="K62" s="284"/>
      <c r="M62" s="602"/>
      <c r="N62" s="603"/>
      <c r="O62" s="603"/>
      <c r="P62" s="603"/>
      <c r="Q62" s="603"/>
      <c r="R62" s="603"/>
      <c r="S62" s="603"/>
      <c r="T62" s="603"/>
      <c r="U62" s="603"/>
      <c r="V62" s="603"/>
      <c r="W62" s="603"/>
    </row>
    <row r="63" spans="2:23" ht="16.149999999999999" customHeight="1" x14ac:dyDescent="0.35">
      <c r="B63" s="280"/>
      <c r="C63" s="254"/>
      <c r="D63" s="254"/>
      <c r="E63" s="114"/>
      <c r="F63" s="114"/>
      <c r="G63" s="114"/>
      <c r="H63" s="114"/>
      <c r="I63" s="114"/>
      <c r="J63" s="114"/>
      <c r="K63" s="284"/>
      <c r="M63" s="119"/>
      <c r="N63" s="118"/>
      <c r="O63" s="118"/>
      <c r="P63" s="118"/>
      <c r="Q63" s="118"/>
      <c r="R63" s="118"/>
      <c r="S63" s="118"/>
      <c r="T63" s="118"/>
      <c r="U63" s="118"/>
      <c r="V63" s="118"/>
      <c r="W63" s="118"/>
    </row>
    <row r="64" spans="2:23" ht="16.149999999999999" customHeight="1" x14ac:dyDescent="0.35">
      <c r="B64" s="282"/>
      <c r="C64" s="283"/>
      <c r="D64" s="283"/>
      <c r="E64" s="283"/>
      <c r="F64" s="283"/>
      <c r="G64" s="283"/>
      <c r="H64" s="283"/>
      <c r="I64" s="283"/>
      <c r="J64" s="283"/>
      <c r="K64" s="285"/>
      <c r="M64" s="119"/>
      <c r="N64" s="119"/>
      <c r="O64" s="119"/>
      <c r="P64" s="119"/>
      <c r="Q64" s="119"/>
      <c r="R64" s="119"/>
      <c r="S64" s="119"/>
      <c r="T64" s="119"/>
      <c r="U64" s="119"/>
      <c r="V64" s="119"/>
      <c r="W64" s="119"/>
    </row>
    <row r="65" spans="2:23" ht="16.149999999999999" customHeight="1" x14ac:dyDescent="0.35">
      <c r="B65" s="279"/>
      <c r="C65" s="278" t="s">
        <v>18</v>
      </c>
      <c r="D65" s="114"/>
      <c r="E65" s="606"/>
      <c r="F65" s="607"/>
      <c r="G65" s="607"/>
      <c r="H65" s="607"/>
      <c r="I65" s="607"/>
      <c r="J65" s="608"/>
      <c r="K65" s="113"/>
      <c r="M65" s="602"/>
      <c r="N65" s="603"/>
      <c r="O65" s="603"/>
      <c r="P65" s="603"/>
      <c r="Q65" s="603"/>
      <c r="R65" s="603"/>
      <c r="S65" s="603"/>
      <c r="T65" s="603"/>
      <c r="U65" s="603"/>
      <c r="V65" s="603"/>
      <c r="W65" s="603"/>
    </row>
    <row r="66" spans="2:23" ht="16.149999999999999" customHeight="1" x14ac:dyDescent="0.35">
      <c r="B66" s="110"/>
      <c r="C66" s="114"/>
      <c r="D66" s="114"/>
      <c r="E66" s="115"/>
      <c r="F66" s="114"/>
      <c r="G66" s="114"/>
      <c r="H66" s="114"/>
      <c r="I66" s="114"/>
      <c r="J66" s="114"/>
      <c r="K66" s="113"/>
      <c r="M66" s="119"/>
      <c r="N66" s="119"/>
      <c r="O66" s="119"/>
      <c r="P66" s="119"/>
      <c r="Q66" s="119"/>
      <c r="R66" s="119"/>
      <c r="S66" s="119"/>
      <c r="T66" s="119"/>
      <c r="U66" s="119"/>
      <c r="V66" s="119"/>
      <c r="W66" s="119"/>
    </row>
    <row r="67" spans="2:23" ht="16.149999999999999" customHeight="1" x14ac:dyDescent="0.35">
      <c r="B67" s="110"/>
      <c r="C67" s="114"/>
      <c r="D67" s="114"/>
      <c r="E67" s="115"/>
      <c r="F67" s="114"/>
      <c r="G67" s="114"/>
      <c r="H67" s="114" t="str">
        <f>"500 merkkiä ("&amp;TEXT(LEN(E68),"0")&amp;" käytetty)"</f>
        <v>500 merkkiä (0 käytetty)</v>
      </c>
      <c r="I67" s="114"/>
      <c r="J67" s="114"/>
      <c r="K67" s="113"/>
      <c r="M67" s="119"/>
      <c r="N67" s="119"/>
      <c r="O67" s="119"/>
      <c r="P67" s="119"/>
      <c r="Q67" s="119"/>
      <c r="R67" s="119"/>
      <c r="S67" s="119"/>
      <c r="T67" s="119"/>
      <c r="U67" s="119"/>
      <c r="V67" s="119"/>
      <c r="W67" s="119"/>
    </row>
    <row r="68" spans="2:23" ht="113.15" customHeight="1" x14ac:dyDescent="0.35">
      <c r="B68" s="110"/>
      <c r="C68" s="604" t="s">
        <v>19</v>
      </c>
      <c r="D68" s="605"/>
      <c r="E68" s="609"/>
      <c r="F68" s="609"/>
      <c r="G68" s="609"/>
      <c r="H68" s="609"/>
      <c r="I68" s="609"/>
      <c r="J68" s="609"/>
      <c r="K68" s="284"/>
      <c r="M68" s="602"/>
      <c r="N68" s="603"/>
      <c r="O68" s="603"/>
      <c r="P68" s="603"/>
      <c r="Q68" s="603"/>
      <c r="R68" s="603"/>
      <c r="S68" s="603"/>
      <c r="T68" s="603"/>
      <c r="U68" s="603"/>
      <c r="V68" s="603"/>
      <c r="W68" s="603"/>
    </row>
    <row r="69" spans="2:23" ht="16.149999999999999" customHeight="1" x14ac:dyDescent="0.35">
      <c r="B69" s="280"/>
      <c r="C69" s="254"/>
      <c r="D69" s="254"/>
      <c r="E69" s="114"/>
      <c r="F69" s="114"/>
      <c r="G69" s="114"/>
      <c r="H69" s="114"/>
      <c r="I69" s="114"/>
      <c r="J69" s="114"/>
      <c r="K69" s="284"/>
      <c r="M69" s="119"/>
      <c r="N69" s="118"/>
      <c r="O69" s="118"/>
      <c r="P69" s="118"/>
      <c r="Q69" s="118"/>
      <c r="R69" s="118"/>
      <c r="S69" s="118"/>
      <c r="T69" s="118"/>
      <c r="U69" s="118"/>
      <c r="V69" s="118"/>
      <c r="W69" s="118"/>
    </row>
    <row r="70" spans="2:23" ht="16.149999999999999" customHeight="1" x14ac:dyDescent="0.35">
      <c r="B70" s="282"/>
      <c r="C70" s="283"/>
      <c r="D70" s="283"/>
      <c r="E70" s="283"/>
      <c r="F70" s="283"/>
      <c r="G70" s="283"/>
      <c r="H70" s="283"/>
      <c r="I70" s="283"/>
      <c r="J70" s="283"/>
      <c r="K70" s="285"/>
      <c r="M70" s="119"/>
      <c r="N70" s="119"/>
      <c r="O70" s="119"/>
      <c r="P70" s="119"/>
      <c r="Q70" s="119"/>
      <c r="R70" s="119"/>
      <c r="S70" s="119"/>
      <c r="T70" s="119"/>
      <c r="U70" s="119"/>
      <c r="V70" s="119"/>
      <c r="W70" s="119"/>
    </row>
    <row r="71" spans="2:23" ht="16.149999999999999" customHeight="1" x14ac:dyDescent="0.35">
      <c r="B71" s="279"/>
      <c r="C71" s="278" t="s">
        <v>18</v>
      </c>
      <c r="D71" s="114"/>
      <c r="E71" s="606"/>
      <c r="F71" s="607"/>
      <c r="G71" s="607"/>
      <c r="H71" s="607"/>
      <c r="I71" s="607"/>
      <c r="J71" s="608"/>
      <c r="K71" s="113"/>
      <c r="M71" s="602"/>
      <c r="N71" s="603"/>
      <c r="O71" s="603"/>
      <c r="P71" s="603"/>
      <c r="Q71" s="603"/>
      <c r="R71" s="603"/>
      <c r="S71" s="603"/>
      <c r="T71" s="603"/>
      <c r="U71" s="603"/>
      <c r="V71" s="603"/>
      <c r="W71" s="603"/>
    </row>
    <row r="72" spans="2:23" ht="16.149999999999999" customHeight="1" x14ac:dyDescent="0.35">
      <c r="B72" s="110"/>
      <c r="C72" s="114"/>
      <c r="D72" s="114"/>
      <c r="E72" s="115"/>
      <c r="F72" s="114"/>
      <c r="G72" s="114"/>
      <c r="H72" s="114"/>
      <c r="I72" s="114"/>
      <c r="J72" s="114"/>
      <c r="K72" s="113"/>
      <c r="M72" s="119"/>
      <c r="N72" s="119"/>
      <c r="O72" s="119"/>
      <c r="P72" s="119"/>
      <c r="Q72" s="119"/>
      <c r="R72" s="119"/>
      <c r="S72" s="119"/>
      <c r="T72" s="119"/>
      <c r="U72" s="119"/>
      <c r="V72" s="119"/>
      <c r="W72" s="119"/>
    </row>
    <row r="73" spans="2:23" ht="16.149999999999999" customHeight="1" x14ac:dyDescent="0.35">
      <c r="B73" s="110"/>
      <c r="C73" s="114"/>
      <c r="D73" s="114"/>
      <c r="E73" s="115"/>
      <c r="F73" s="114"/>
      <c r="G73" s="114"/>
      <c r="H73" s="114" t="str">
        <f>"500 merkkiä ("&amp;TEXT(LEN(E74),"0")&amp;" käytetty)"</f>
        <v>500 merkkiä (0 käytetty)</v>
      </c>
      <c r="I73" s="114"/>
      <c r="J73" s="114"/>
      <c r="K73" s="113"/>
      <c r="M73" s="119"/>
      <c r="N73" s="119"/>
      <c r="O73" s="119"/>
      <c r="P73" s="119"/>
      <c r="Q73" s="119"/>
      <c r="R73" s="119"/>
      <c r="S73" s="119"/>
      <c r="T73" s="119"/>
      <c r="U73" s="119"/>
      <c r="V73" s="119"/>
      <c r="W73" s="119"/>
    </row>
    <row r="74" spans="2:23" ht="113.15" customHeight="1" x14ac:dyDescent="0.35">
      <c r="B74" s="110"/>
      <c r="C74" s="604" t="s">
        <v>19</v>
      </c>
      <c r="D74" s="605"/>
      <c r="E74" s="609"/>
      <c r="F74" s="609"/>
      <c r="G74" s="609"/>
      <c r="H74" s="609"/>
      <c r="I74" s="609"/>
      <c r="J74" s="609"/>
      <c r="K74" s="284"/>
      <c r="M74" s="602"/>
      <c r="N74" s="603"/>
      <c r="O74" s="603"/>
      <c r="P74" s="603"/>
      <c r="Q74" s="603"/>
      <c r="R74" s="603"/>
      <c r="S74" s="603"/>
      <c r="T74" s="603"/>
      <c r="U74" s="603"/>
      <c r="V74" s="603"/>
      <c r="W74" s="603"/>
    </row>
    <row r="75" spans="2:23" ht="16.149999999999999" customHeight="1" x14ac:dyDescent="0.35">
      <c r="B75" s="281"/>
      <c r="C75" s="121"/>
      <c r="D75" s="121"/>
      <c r="E75" s="121"/>
      <c r="F75" s="121"/>
      <c r="G75" s="121"/>
      <c r="H75" s="121"/>
      <c r="I75" s="121"/>
      <c r="J75" s="121"/>
      <c r="K75" s="286"/>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50:W50"/>
    <mergeCell ref="M26:W26"/>
    <mergeCell ref="M32:W32"/>
    <mergeCell ref="M29:W29"/>
    <mergeCell ref="M35:W35"/>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74:D74"/>
    <mergeCell ref="E74:J74"/>
    <mergeCell ref="M74:W74"/>
    <mergeCell ref="E65:J65"/>
    <mergeCell ref="M65:W65"/>
    <mergeCell ref="C68:D68"/>
    <mergeCell ref="E68:J68"/>
    <mergeCell ref="M68:W68"/>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Aloita tästä'!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rowBreaks count="1" manualBreakCount="1">
    <brk id="40" min="1" max="10"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93"/>
  <sheetViews>
    <sheetView showGridLines="0" zoomScaleNormal="100" workbookViewId="0">
      <selection activeCell="N3" sqref="N3:P3"/>
    </sheetView>
  </sheetViews>
  <sheetFormatPr defaultColWidth="9.23046875" defaultRowHeight="15.5" x14ac:dyDescent="0.35"/>
  <cols>
    <col min="1" max="1" width="3.765625" style="2" customWidth="1"/>
    <col min="2" max="2" width="2.07421875" style="2" customWidth="1"/>
    <col min="3" max="3" width="5.23046875" style="15" customWidth="1"/>
    <col min="4" max="4" width="9.23046875" style="15"/>
    <col min="5" max="5" width="4.765625" style="15" customWidth="1"/>
    <col min="6" max="6" width="8.765625" style="15" customWidth="1"/>
    <col min="7" max="7" width="9.23046875" style="15" customWidth="1"/>
    <col min="8" max="9" width="8.765625" style="15" customWidth="1"/>
    <col min="10" max="10" width="9.23046875" style="15" customWidth="1"/>
    <col min="11" max="11" width="10.4609375" style="15" customWidth="1"/>
    <col min="12" max="12" width="2.23046875" style="15" customWidth="1"/>
    <col min="13" max="13" width="5.23046875" style="140" customWidth="1"/>
    <col min="14" max="19" width="9.23046875" style="238"/>
    <col min="20" max="20" width="9.23046875" style="238" customWidth="1"/>
    <col min="21" max="21" width="9.23046875" style="238"/>
    <col min="22" max="22" width="6.4609375" style="238" customWidth="1"/>
    <col min="23" max="23" width="9.23046875" style="238"/>
    <col min="24" max="16384" width="9.23046875" style="2"/>
  </cols>
  <sheetData>
    <row r="1" spans="1:22" ht="16.149999999999999" customHeight="1" x14ac:dyDescent="0.35">
      <c r="A1" s="2" t="s">
        <v>120</v>
      </c>
      <c r="G1" s="98"/>
    </row>
    <row r="2" spans="1:22" x14ac:dyDescent="0.35">
      <c r="B2" s="302"/>
      <c r="C2" s="231"/>
      <c r="D2" s="231"/>
      <c r="E2" s="231"/>
      <c r="F2" s="231"/>
      <c r="G2" s="231"/>
      <c r="H2" s="231"/>
      <c r="I2" s="231"/>
      <c r="J2" s="231"/>
      <c r="K2" s="231"/>
      <c r="L2" s="232"/>
      <c r="M2" s="210"/>
    </row>
    <row r="3" spans="1:22" x14ac:dyDescent="0.35">
      <c r="B3" s="303"/>
      <c r="C3" s="229" t="s">
        <v>103</v>
      </c>
      <c r="D3" s="229"/>
      <c r="E3" s="229"/>
      <c r="F3" s="229"/>
      <c r="G3" s="229"/>
      <c r="H3" s="229"/>
      <c r="I3" s="229"/>
      <c r="J3" s="229"/>
      <c r="K3" s="229"/>
      <c r="L3" s="230"/>
      <c r="M3" s="210"/>
      <c r="N3" s="615" t="s">
        <v>72</v>
      </c>
      <c r="O3" s="616"/>
      <c r="P3" s="617"/>
    </row>
    <row r="4" spans="1:22" ht="16.149999999999999" customHeight="1" x14ac:dyDescent="0.35">
      <c r="B4" s="303"/>
      <c r="C4" s="229"/>
      <c r="D4" s="229"/>
      <c r="E4" s="229"/>
      <c r="F4" s="229"/>
      <c r="G4" s="229"/>
      <c r="H4" s="229"/>
      <c r="I4" s="229"/>
      <c r="J4" s="229"/>
      <c r="K4" s="229"/>
      <c r="L4" s="230"/>
      <c r="M4" s="210"/>
    </row>
    <row r="5" spans="1:22" ht="16.149999999999999" customHeight="1" x14ac:dyDescent="0.35">
      <c r="B5" s="303"/>
      <c r="C5" s="255"/>
      <c r="D5" s="97"/>
      <c r="E5" s="97"/>
      <c r="F5" s="99" t="s">
        <v>51</v>
      </c>
      <c r="G5" s="97"/>
      <c r="H5" s="97"/>
      <c r="I5" s="97"/>
      <c r="J5" s="97"/>
      <c r="K5" s="255"/>
      <c r="L5" s="322"/>
      <c r="M5" s="148"/>
      <c r="N5" s="239"/>
      <c r="O5" s="239"/>
      <c r="P5" s="239"/>
      <c r="Q5" s="239"/>
      <c r="R5" s="239"/>
      <c r="S5" s="239"/>
      <c r="T5" s="239"/>
      <c r="U5" s="239"/>
      <c r="V5" s="239"/>
    </row>
    <row r="6" spans="1:22" ht="15.75" customHeight="1" x14ac:dyDescent="0.35">
      <c r="B6" s="303"/>
      <c r="C6" s="311"/>
      <c r="D6" s="311" t="s">
        <v>74</v>
      </c>
      <c r="E6" s="311"/>
      <c r="F6" s="619"/>
      <c r="G6" s="620"/>
      <c r="H6" s="620"/>
      <c r="I6" s="620"/>
      <c r="J6" s="621"/>
      <c r="K6" s="311"/>
      <c r="L6" s="322"/>
      <c r="M6" s="227"/>
      <c r="N6" s="227"/>
      <c r="O6" s="227"/>
      <c r="P6" s="227"/>
      <c r="Q6" s="227"/>
      <c r="R6" s="239"/>
      <c r="S6" s="239"/>
      <c r="T6" s="239"/>
      <c r="U6" s="239"/>
      <c r="V6" s="239"/>
    </row>
    <row r="7" spans="1:22" ht="16.149999999999999" customHeight="1" x14ac:dyDescent="0.35">
      <c r="B7" s="303"/>
      <c r="C7" s="85"/>
      <c r="D7" s="85"/>
      <c r="E7" s="85"/>
      <c r="F7" s="85"/>
      <c r="G7" s="85"/>
      <c r="H7" s="85"/>
      <c r="I7" s="85"/>
      <c r="J7" s="85"/>
      <c r="K7" s="85"/>
      <c r="L7" s="305"/>
      <c r="M7" s="227"/>
      <c r="N7" s="227"/>
      <c r="O7" s="227"/>
      <c r="P7" s="227"/>
      <c r="Q7" s="227"/>
      <c r="R7" s="239"/>
      <c r="S7" s="239"/>
      <c r="T7" s="239"/>
      <c r="U7" s="239"/>
      <c r="V7" s="239"/>
    </row>
    <row r="8" spans="1:22" ht="16.149999999999999" customHeight="1" x14ac:dyDescent="0.35">
      <c r="B8" s="303"/>
      <c r="C8" s="85"/>
      <c r="D8" s="85"/>
      <c r="E8" s="85"/>
      <c r="F8" s="85"/>
      <c r="G8" s="85"/>
      <c r="H8" s="85"/>
      <c r="I8" s="85"/>
      <c r="J8" s="85"/>
      <c r="K8" s="85"/>
      <c r="L8" s="305"/>
      <c r="M8" s="227"/>
      <c r="N8" s="227"/>
      <c r="O8" s="227"/>
      <c r="P8" s="227"/>
      <c r="Q8" s="227"/>
    </row>
    <row r="9" spans="1:22" ht="16.149999999999999" customHeight="1" x14ac:dyDescent="0.35">
      <c r="B9" s="303"/>
      <c r="C9" s="34" t="s">
        <v>183</v>
      </c>
      <c r="D9" s="228"/>
      <c r="E9" s="228"/>
      <c r="F9" s="228"/>
      <c r="G9" s="228"/>
      <c r="H9" s="228"/>
      <c r="I9" s="228"/>
      <c r="J9" s="228"/>
      <c r="K9" s="228"/>
      <c r="L9" s="306"/>
      <c r="M9" s="235"/>
    </row>
    <row r="10" spans="1:22" ht="16.149999999999999" customHeight="1" x14ac:dyDescent="0.35">
      <c r="B10" s="303"/>
      <c r="C10" s="21"/>
      <c r="D10" s="101"/>
      <c r="E10" s="101"/>
      <c r="F10" s="101"/>
      <c r="G10" s="101"/>
      <c r="H10" s="101"/>
      <c r="I10" s="101"/>
      <c r="J10" s="101"/>
      <c r="K10" s="101"/>
      <c r="L10" s="233"/>
      <c r="M10" s="148"/>
      <c r="N10" s="513" t="s">
        <v>184</v>
      </c>
      <c r="O10" s="513"/>
      <c r="P10" s="513"/>
      <c r="Q10" s="513"/>
      <c r="R10" s="513"/>
    </row>
    <row r="11" spans="1:22" ht="27.75" customHeight="1" x14ac:dyDescent="0.35">
      <c r="B11" s="303"/>
      <c r="C11" s="21"/>
      <c r="D11" s="618" t="s">
        <v>420</v>
      </c>
      <c r="E11" s="618"/>
      <c r="F11" s="618"/>
      <c r="G11" s="618"/>
      <c r="H11" s="618"/>
      <c r="I11" s="618"/>
      <c r="J11" s="618"/>
      <c r="K11" s="618"/>
      <c r="L11" s="262"/>
      <c r="M11" s="148"/>
      <c r="N11" s="513"/>
      <c r="O11" s="513"/>
      <c r="P11" s="513"/>
      <c r="Q11" s="513"/>
      <c r="R11" s="513"/>
    </row>
    <row r="12" spans="1:22" ht="48" customHeight="1" x14ac:dyDescent="0.35">
      <c r="B12" s="303"/>
      <c r="C12" s="21"/>
      <c r="D12" s="618" t="s">
        <v>421</v>
      </c>
      <c r="E12" s="618"/>
      <c r="F12" s="618"/>
      <c r="G12" s="618"/>
      <c r="H12" s="618"/>
      <c r="I12" s="618"/>
      <c r="J12" s="618"/>
      <c r="K12" s="618"/>
      <c r="L12" s="322"/>
      <c r="M12" s="148"/>
      <c r="N12" s="513"/>
      <c r="O12" s="513"/>
      <c r="P12" s="513"/>
      <c r="Q12" s="513"/>
      <c r="R12" s="513"/>
    </row>
    <row r="13" spans="1:22" ht="16.149999999999999" customHeight="1" x14ac:dyDescent="0.35">
      <c r="B13" s="303"/>
      <c r="C13" s="21"/>
      <c r="D13" s="97"/>
      <c r="E13" s="97"/>
      <c r="F13" s="97"/>
      <c r="G13" s="97"/>
      <c r="H13" s="97"/>
      <c r="I13" s="97"/>
      <c r="J13" s="97"/>
      <c r="K13" s="255"/>
      <c r="L13" s="322"/>
      <c r="M13" s="148"/>
      <c r="N13" s="148"/>
      <c r="O13" s="148"/>
      <c r="P13" s="148"/>
      <c r="Q13" s="148"/>
      <c r="R13" s="148"/>
    </row>
    <row r="14" spans="1:22" ht="47.5" customHeight="1" x14ac:dyDescent="0.35">
      <c r="B14" s="303"/>
      <c r="C14" s="21"/>
      <c r="D14" s="618" t="s">
        <v>422</v>
      </c>
      <c r="E14" s="618"/>
      <c r="F14" s="618"/>
      <c r="G14" s="618"/>
      <c r="H14" s="618"/>
      <c r="I14" s="618"/>
      <c r="J14" s="618"/>
      <c r="K14" s="618"/>
      <c r="L14" s="322"/>
      <c r="M14" s="148"/>
      <c r="N14" s="148"/>
      <c r="O14" s="148"/>
      <c r="P14" s="148"/>
      <c r="Q14" s="148"/>
      <c r="R14" s="148"/>
    </row>
    <row r="15" spans="1:22" ht="16.149999999999999" customHeight="1" x14ac:dyDescent="0.35">
      <c r="B15" s="303"/>
      <c r="C15" s="21"/>
      <c r="D15" s="97"/>
      <c r="E15" s="97"/>
      <c r="F15" s="97"/>
      <c r="G15" s="97"/>
      <c r="H15" s="97"/>
      <c r="I15" s="97"/>
      <c r="J15" s="97"/>
      <c r="K15" s="255"/>
      <c r="L15" s="322"/>
      <c r="M15" s="148"/>
      <c r="N15" s="148"/>
      <c r="O15" s="148"/>
      <c r="P15" s="148"/>
      <c r="Q15" s="148"/>
      <c r="R15" s="148"/>
    </row>
    <row r="16" spans="1:22" ht="50.5" customHeight="1" x14ac:dyDescent="0.35">
      <c r="B16" s="303"/>
      <c r="C16" s="299"/>
      <c r="D16" s="618" t="s">
        <v>423</v>
      </c>
      <c r="E16" s="618"/>
      <c r="F16" s="618"/>
      <c r="G16" s="618"/>
      <c r="H16" s="618"/>
      <c r="I16" s="618"/>
      <c r="J16" s="618"/>
      <c r="K16" s="618"/>
      <c r="L16" s="261"/>
      <c r="M16" s="227"/>
    </row>
    <row r="17" spans="2:23" ht="16.149999999999999" customHeight="1" x14ac:dyDescent="0.35">
      <c r="B17" s="303"/>
      <c r="C17" s="21"/>
      <c r="D17" s="97"/>
      <c r="E17" s="97"/>
      <c r="F17" s="97"/>
      <c r="G17" s="97"/>
      <c r="H17" s="97"/>
      <c r="I17" s="97"/>
      <c r="J17" s="97"/>
      <c r="K17" s="255"/>
      <c r="L17" s="322"/>
      <c r="M17" s="148"/>
    </row>
    <row r="18" spans="2:23" ht="16.149999999999999" customHeight="1" x14ac:dyDescent="0.35">
      <c r="B18" s="303"/>
      <c r="C18" s="21"/>
      <c r="D18" s="618" t="s">
        <v>424</v>
      </c>
      <c r="E18" s="618"/>
      <c r="F18" s="618"/>
      <c r="G18" s="618"/>
      <c r="H18" s="618"/>
      <c r="I18" s="618"/>
      <c r="J18" s="618"/>
      <c r="K18" s="618"/>
      <c r="L18" s="397"/>
      <c r="M18" s="148"/>
    </row>
    <row r="19" spans="2:23" ht="16.149999999999999" customHeight="1" x14ac:dyDescent="0.35">
      <c r="B19" s="303"/>
      <c r="C19" s="21"/>
      <c r="D19" s="567"/>
      <c r="E19" s="567"/>
      <c r="F19" s="567"/>
      <c r="G19" s="567"/>
      <c r="H19" s="567"/>
      <c r="I19" s="567"/>
      <c r="J19" s="567"/>
      <c r="K19" s="567"/>
      <c r="L19" s="397"/>
      <c r="M19" s="148"/>
    </row>
    <row r="20" spans="2:23" s="401" customFormat="1" ht="16.149999999999999" customHeight="1" x14ac:dyDescent="0.35">
      <c r="B20" s="435"/>
      <c r="C20" s="409"/>
      <c r="D20" s="488"/>
      <c r="E20" s="488"/>
      <c r="F20" s="488"/>
      <c r="G20" s="488"/>
      <c r="H20" s="488"/>
      <c r="I20" s="488"/>
      <c r="J20" s="488"/>
      <c r="K20" s="488"/>
      <c r="L20" s="487"/>
      <c r="M20" s="148"/>
      <c r="N20" s="238"/>
      <c r="O20" s="238"/>
      <c r="P20" s="238"/>
      <c r="Q20" s="238"/>
      <c r="R20" s="238"/>
      <c r="S20" s="238"/>
      <c r="T20" s="238"/>
      <c r="U20" s="238"/>
      <c r="V20" s="238"/>
      <c r="W20" s="238"/>
    </row>
    <row r="21" spans="2:23" ht="16.149999999999999" customHeight="1" x14ac:dyDescent="0.35">
      <c r="B21" s="303"/>
      <c r="C21" s="21"/>
      <c r="D21" s="21" t="s">
        <v>140</v>
      </c>
      <c r="E21" s="101"/>
      <c r="F21" s="101"/>
      <c r="G21" s="101"/>
      <c r="H21" s="101"/>
      <c r="I21" s="101"/>
      <c r="J21" s="101"/>
      <c r="K21" s="101"/>
      <c r="L21" s="233"/>
      <c r="M21" s="148"/>
    </row>
    <row r="22" spans="2:23" ht="18.649999999999999" customHeight="1" x14ac:dyDescent="0.35">
      <c r="B22" s="303"/>
      <c r="C22" s="32"/>
      <c r="D22" s="32"/>
      <c r="E22" s="29"/>
      <c r="F22" s="32"/>
      <c r="G22" s="29"/>
      <c r="H22" s="29"/>
      <c r="I22" s="29"/>
      <c r="J22" s="29"/>
      <c r="K22" s="29"/>
      <c r="L22" s="322"/>
      <c r="M22" s="148"/>
    </row>
    <row r="23" spans="2:23" ht="40.15" customHeight="1" x14ac:dyDescent="0.35">
      <c r="B23" s="303"/>
      <c r="C23" s="628" t="s">
        <v>283</v>
      </c>
      <c r="D23" s="628"/>
      <c r="E23" s="628"/>
      <c r="F23" s="628"/>
      <c r="G23" s="628"/>
      <c r="H23" s="628"/>
      <c r="I23" s="628"/>
      <c r="J23" s="628"/>
      <c r="K23" s="628"/>
      <c r="L23" s="307"/>
      <c r="M23" s="148"/>
    </row>
    <row r="24" spans="2:23" s="5" customFormat="1" ht="16.149999999999999" customHeight="1" x14ac:dyDescent="0.35">
      <c r="B24" s="303"/>
      <c r="C24" s="21"/>
      <c r="D24" s="255"/>
      <c r="E24" s="255"/>
      <c r="F24" s="255"/>
      <c r="G24" s="255"/>
      <c r="H24" s="255"/>
      <c r="I24" s="255"/>
      <c r="J24" s="99" t="str">
        <f>"500 merkkiä 
("&amp;TEXT(LEN(C25),"0")&amp;" käytetty)"</f>
        <v>500 merkkiä 
(0 käytetty)</v>
      </c>
      <c r="K24" s="255"/>
      <c r="L24" s="322"/>
      <c r="M24" s="148"/>
      <c r="N24" s="242"/>
      <c r="O24" s="242"/>
      <c r="P24" s="242"/>
      <c r="Q24" s="242"/>
      <c r="R24" s="242"/>
      <c r="S24" s="242"/>
      <c r="T24" s="242"/>
      <c r="U24" s="242"/>
      <c r="V24" s="242"/>
      <c r="W24" s="242"/>
    </row>
    <row r="25" spans="2:23" ht="113.15" customHeight="1" x14ac:dyDescent="0.35">
      <c r="B25" s="303"/>
      <c r="C25" s="613"/>
      <c r="D25" s="613"/>
      <c r="E25" s="613"/>
      <c r="F25" s="613"/>
      <c r="G25" s="613"/>
      <c r="H25" s="613"/>
      <c r="I25" s="613"/>
      <c r="J25" s="613"/>
      <c r="K25" s="613"/>
      <c r="L25" s="261"/>
      <c r="M25" s="105"/>
      <c r="N25" s="627"/>
      <c r="O25" s="627"/>
      <c r="P25" s="627"/>
      <c r="Q25" s="627"/>
      <c r="R25" s="627"/>
      <c r="S25" s="627"/>
      <c r="T25" s="627"/>
    </row>
    <row r="26" spans="2:23" ht="16.899999999999999" customHeight="1" x14ac:dyDescent="0.35">
      <c r="B26" s="303"/>
      <c r="C26" s="29"/>
      <c r="D26" s="29"/>
      <c r="E26" s="29"/>
      <c r="F26" s="29"/>
      <c r="G26" s="29"/>
      <c r="H26" s="29"/>
      <c r="I26" s="29"/>
      <c r="J26" s="29"/>
      <c r="K26" s="29"/>
      <c r="L26" s="322"/>
      <c r="M26" s="148"/>
    </row>
    <row r="27" spans="2:23" ht="16.149999999999999" customHeight="1" x14ac:dyDescent="0.35">
      <c r="B27" s="303"/>
      <c r="C27" s="32"/>
      <c r="D27" s="29"/>
      <c r="E27" s="29"/>
      <c r="F27" s="108"/>
      <c r="G27" s="108"/>
      <c r="H27" s="108"/>
      <c r="I27" s="108"/>
      <c r="J27" s="108"/>
      <c r="K27" s="260"/>
      <c r="L27" s="261"/>
      <c r="M27" s="148"/>
    </row>
    <row r="28" spans="2:23" ht="16.149999999999999" customHeight="1" x14ac:dyDescent="0.35">
      <c r="B28" s="303"/>
      <c r="C28" s="370" t="s">
        <v>49</v>
      </c>
      <c r="D28" s="29"/>
      <c r="E28" s="29"/>
      <c r="F28" s="32"/>
      <c r="G28" s="29"/>
      <c r="H28" s="29"/>
      <c r="I28" s="29"/>
      <c r="J28" s="32" t="str">
        <f>"90 merkkiä 
 ("&amp;TEXT(LEN(C29),"0")&amp;" käytetty)"</f>
        <v>90 merkkiä 
 (0 käytetty)</v>
      </c>
      <c r="K28" s="32"/>
      <c r="L28" s="308"/>
      <c r="M28" s="148"/>
    </row>
    <row r="29" spans="2:23" ht="16.149999999999999" customHeight="1" x14ac:dyDescent="0.35">
      <c r="B29" s="303"/>
      <c r="C29" s="613"/>
      <c r="D29" s="613"/>
      <c r="E29" s="613"/>
      <c r="F29" s="613"/>
      <c r="G29" s="613"/>
      <c r="H29" s="613"/>
      <c r="I29" s="613"/>
      <c r="J29" s="613"/>
      <c r="K29" s="613"/>
      <c r="L29" s="261"/>
      <c r="M29" s="105"/>
      <c r="N29" s="632" t="s">
        <v>361</v>
      </c>
      <c r="O29" s="632"/>
      <c r="P29" s="632"/>
      <c r="Q29" s="632"/>
      <c r="R29" s="632"/>
      <c r="S29" s="632"/>
    </row>
    <row r="30" spans="2:23" ht="21" customHeight="1" x14ac:dyDescent="0.35">
      <c r="B30" s="303"/>
      <c r="C30" s="32"/>
      <c r="D30" s="29"/>
      <c r="E30" s="29"/>
      <c r="F30" s="32"/>
      <c r="G30" s="29"/>
      <c r="H30" s="29"/>
      <c r="I30" s="29"/>
      <c r="J30" s="32"/>
      <c r="K30" s="32"/>
      <c r="L30" s="308"/>
      <c r="M30" s="105"/>
      <c r="N30" s="632"/>
      <c r="O30" s="632"/>
      <c r="P30" s="632"/>
      <c r="Q30" s="632"/>
      <c r="R30" s="632"/>
      <c r="S30" s="632"/>
    </row>
    <row r="31" spans="2:23" ht="21" customHeight="1" x14ac:dyDescent="0.35">
      <c r="B31" s="303"/>
      <c r="C31" s="370" t="s">
        <v>16</v>
      </c>
      <c r="D31" s="29"/>
      <c r="E31" s="29"/>
      <c r="F31" s="32"/>
      <c r="G31" s="29"/>
      <c r="H31" s="29"/>
      <c r="I31" s="29"/>
      <c r="J31" s="32" t="str">
        <f>"90 merkkiä 
 ("&amp;TEXT(LEN(C32),"0")&amp;" käytetty)"</f>
        <v>90 merkkiä 
 (0 käytetty)</v>
      </c>
      <c r="K31" s="32"/>
      <c r="L31" s="308"/>
      <c r="M31" s="105"/>
      <c r="N31" s="632"/>
      <c r="O31" s="632"/>
      <c r="P31" s="632"/>
      <c r="Q31" s="632"/>
      <c r="R31" s="632"/>
      <c r="S31" s="632"/>
    </row>
    <row r="32" spans="2:23" ht="16.149999999999999" customHeight="1" x14ac:dyDescent="0.35">
      <c r="B32" s="303"/>
      <c r="C32" s="613"/>
      <c r="D32" s="613"/>
      <c r="E32" s="613"/>
      <c r="F32" s="613"/>
      <c r="G32" s="613"/>
      <c r="H32" s="613"/>
      <c r="I32" s="613"/>
      <c r="J32" s="613"/>
      <c r="K32" s="613"/>
      <c r="L32" s="261"/>
      <c r="M32" s="236"/>
      <c r="N32" s="632"/>
      <c r="O32" s="632"/>
      <c r="P32" s="632"/>
      <c r="Q32" s="632"/>
      <c r="R32" s="632"/>
      <c r="S32" s="632"/>
    </row>
    <row r="33" spans="2:19" ht="24.75" customHeight="1" x14ac:dyDescent="0.35">
      <c r="B33" s="303"/>
      <c r="C33" s="260"/>
      <c r="D33" s="108"/>
      <c r="E33" s="108"/>
      <c r="F33" s="108"/>
      <c r="G33" s="108"/>
      <c r="H33" s="108"/>
      <c r="I33" s="108"/>
      <c r="J33" s="108"/>
      <c r="K33" s="260"/>
      <c r="L33" s="261"/>
      <c r="M33" s="105"/>
      <c r="N33" s="632"/>
      <c r="O33" s="632"/>
      <c r="P33" s="632"/>
      <c r="Q33" s="632"/>
      <c r="R33" s="632"/>
      <c r="S33" s="632"/>
    </row>
    <row r="34" spans="2:19" ht="16.149999999999999" customHeight="1" x14ac:dyDescent="0.35">
      <c r="B34" s="303"/>
      <c r="C34" s="32" t="s">
        <v>107</v>
      </c>
      <c r="D34" s="29"/>
      <c r="E34" s="29"/>
      <c r="F34" s="32"/>
      <c r="G34" s="32"/>
      <c r="H34" s="29"/>
      <c r="I34" s="29"/>
      <c r="J34" s="29"/>
      <c r="K34" s="29"/>
      <c r="L34" s="322"/>
      <c r="M34" s="148"/>
    </row>
    <row r="35" spans="2:19" ht="16.149999999999999" customHeight="1" x14ac:dyDescent="0.35">
      <c r="B35" s="303"/>
      <c r="C35" s="629"/>
      <c r="D35" s="613"/>
      <c r="E35" s="613"/>
      <c r="F35" s="29"/>
      <c r="G35" s="29"/>
      <c r="H35" s="29"/>
      <c r="I35" s="29"/>
      <c r="J35" s="29"/>
      <c r="K35" s="29"/>
      <c r="L35" s="322"/>
      <c r="M35" s="148"/>
    </row>
    <row r="36" spans="2:19" ht="16.149999999999999" customHeight="1" x14ac:dyDescent="0.35">
      <c r="B36" s="303"/>
      <c r="C36" s="29"/>
      <c r="D36" s="29"/>
      <c r="E36" s="29"/>
      <c r="F36" s="29"/>
      <c r="G36" s="29"/>
      <c r="H36" s="29"/>
      <c r="I36" s="29"/>
      <c r="J36" s="29"/>
      <c r="K36" s="29"/>
      <c r="L36" s="322"/>
      <c r="M36" s="148"/>
      <c r="N36" s="623" t="s">
        <v>362</v>
      </c>
      <c r="O36" s="624"/>
      <c r="P36" s="624"/>
      <c r="Q36" s="624"/>
      <c r="R36" s="624"/>
      <c r="S36" s="624"/>
    </row>
    <row r="37" spans="2:19" ht="16.149999999999999" customHeight="1" x14ac:dyDescent="0.35">
      <c r="B37" s="303"/>
      <c r="C37" s="32" t="s">
        <v>108</v>
      </c>
      <c r="D37" s="29"/>
      <c r="E37" s="29"/>
      <c r="F37" s="29"/>
      <c r="G37" s="29"/>
      <c r="H37" s="29"/>
      <c r="I37" s="29"/>
      <c r="J37" s="29"/>
      <c r="K37" s="29"/>
      <c r="L37" s="322"/>
      <c r="M37" s="148"/>
      <c r="N37" s="624"/>
      <c r="O37" s="624"/>
      <c r="P37" s="624"/>
      <c r="Q37" s="624"/>
      <c r="R37" s="624"/>
      <c r="S37" s="624"/>
    </row>
    <row r="38" spans="2:19" ht="16.149999999999999" customHeight="1" x14ac:dyDescent="0.35">
      <c r="B38" s="303"/>
      <c r="C38" s="629"/>
      <c r="D38" s="613"/>
      <c r="E38" s="613"/>
      <c r="F38" s="29"/>
      <c r="G38" s="29"/>
      <c r="H38" s="29"/>
      <c r="I38" s="29"/>
      <c r="J38" s="29"/>
      <c r="K38" s="29"/>
      <c r="L38" s="322"/>
      <c r="M38" s="148"/>
      <c r="N38" s="624"/>
      <c r="O38" s="624"/>
      <c r="P38" s="624"/>
      <c r="Q38" s="624"/>
      <c r="R38" s="624"/>
      <c r="S38" s="624"/>
    </row>
    <row r="39" spans="2:19" x14ac:dyDescent="0.35">
      <c r="B39" s="303"/>
      <c r="C39" s="29"/>
      <c r="D39" s="29"/>
      <c r="E39" s="29"/>
      <c r="F39" s="29"/>
      <c r="G39" s="29"/>
      <c r="H39" s="29"/>
      <c r="I39" s="29"/>
      <c r="J39" s="29"/>
      <c r="K39" s="29"/>
      <c r="L39" s="322"/>
      <c r="M39" s="148"/>
      <c r="N39" s="624"/>
      <c r="O39" s="624"/>
      <c r="P39" s="624"/>
      <c r="Q39" s="624"/>
      <c r="R39" s="624"/>
      <c r="S39" s="624"/>
    </row>
    <row r="40" spans="2:19" x14ac:dyDescent="0.35">
      <c r="B40" s="303"/>
      <c r="C40" s="32" t="s">
        <v>127</v>
      </c>
      <c r="D40" s="29"/>
      <c r="E40" s="29"/>
      <c r="F40" s="29"/>
      <c r="G40" s="29"/>
      <c r="H40" s="29"/>
      <c r="I40" s="29"/>
      <c r="J40" s="29"/>
      <c r="K40" s="29"/>
      <c r="L40" s="322"/>
      <c r="M40" s="148"/>
      <c r="N40" s="624"/>
      <c r="O40" s="624"/>
      <c r="P40" s="624"/>
      <c r="Q40" s="624"/>
      <c r="R40" s="624"/>
      <c r="S40" s="624"/>
    </row>
    <row r="41" spans="2:19" ht="29.25" customHeight="1" x14ac:dyDescent="0.35">
      <c r="B41" s="303"/>
      <c r="C41" s="32"/>
      <c r="D41" s="29"/>
      <c r="E41" s="29"/>
      <c r="F41" s="29"/>
      <c r="G41" s="29"/>
      <c r="H41" s="29"/>
      <c r="I41" s="29"/>
      <c r="J41" s="32" t="str">
        <f>"500 merkkiä ("&amp;TEXT(LEN(C42),"0")&amp;" käytetty)"</f>
        <v>500 merkkiä (0 käytetty)</v>
      </c>
      <c r="K41" s="29"/>
      <c r="L41" s="322"/>
      <c r="M41" s="148"/>
      <c r="N41" s="624"/>
      <c r="O41" s="624"/>
      <c r="P41" s="624"/>
      <c r="Q41" s="624"/>
      <c r="R41" s="624"/>
      <c r="S41" s="624"/>
    </row>
    <row r="42" spans="2:19" ht="113.15" customHeight="1" x14ac:dyDescent="0.35">
      <c r="B42" s="303"/>
      <c r="C42" s="613"/>
      <c r="D42" s="613"/>
      <c r="E42" s="613"/>
      <c r="F42" s="613"/>
      <c r="G42" s="613"/>
      <c r="H42" s="613"/>
      <c r="I42" s="613"/>
      <c r="J42" s="613"/>
      <c r="K42" s="613"/>
      <c r="L42" s="261"/>
      <c r="M42" s="259"/>
      <c r="N42" s="513" t="s">
        <v>314</v>
      </c>
      <c r="O42" s="513"/>
      <c r="P42" s="513"/>
      <c r="Q42" s="513"/>
      <c r="R42" s="513"/>
      <c r="S42" s="513"/>
    </row>
    <row r="43" spans="2:19" ht="16.149999999999999" customHeight="1" x14ac:dyDescent="0.35">
      <c r="B43" s="303"/>
      <c r="C43" s="29"/>
      <c r="D43" s="29"/>
      <c r="E43" s="29"/>
      <c r="F43" s="29"/>
      <c r="G43" s="29"/>
      <c r="H43" s="29"/>
      <c r="I43" s="29"/>
      <c r="J43" s="29"/>
      <c r="K43" s="29"/>
      <c r="L43" s="322"/>
      <c r="M43" s="148"/>
      <c r="N43" s="626"/>
      <c r="O43" s="626"/>
      <c r="P43" s="626"/>
      <c r="Q43" s="626"/>
      <c r="R43" s="626"/>
      <c r="S43" s="626"/>
    </row>
    <row r="44" spans="2:19" ht="16.149999999999999" customHeight="1" x14ac:dyDescent="0.35">
      <c r="B44" s="304"/>
      <c r="C44" s="58"/>
      <c r="D44" s="58"/>
      <c r="E44" s="58"/>
      <c r="F44" s="58"/>
      <c r="G44" s="58"/>
      <c r="H44" s="58"/>
      <c r="I44" s="58"/>
      <c r="J44" s="58"/>
      <c r="K44" s="58"/>
      <c r="L44" s="131"/>
      <c r="N44" s="626"/>
      <c r="O44" s="626"/>
      <c r="P44" s="626"/>
      <c r="Q44" s="626"/>
      <c r="R44" s="626"/>
      <c r="S44" s="626"/>
    </row>
    <row r="45" spans="2:19" ht="16.149999999999999" customHeight="1" x14ac:dyDescent="0.35">
      <c r="B45" s="303"/>
      <c r="C45" s="29"/>
      <c r="D45" s="29"/>
      <c r="E45" s="29"/>
      <c r="F45" s="29"/>
      <c r="G45" s="29"/>
      <c r="H45" s="29"/>
      <c r="I45" s="29"/>
      <c r="J45" s="29"/>
      <c r="K45" s="29"/>
      <c r="L45" s="322"/>
      <c r="M45" s="148"/>
    </row>
    <row r="46" spans="2:19" ht="16.149999999999999" customHeight="1" x14ac:dyDescent="0.35">
      <c r="B46" s="303"/>
      <c r="C46" s="29" t="s">
        <v>172</v>
      </c>
      <c r="D46" s="29"/>
      <c r="E46" s="29"/>
      <c r="F46" s="29"/>
      <c r="G46" s="29"/>
      <c r="H46" s="29"/>
      <c r="I46" s="29"/>
      <c r="J46" s="29"/>
      <c r="K46" s="29"/>
      <c r="L46" s="322"/>
      <c r="M46" s="148"/>
    </row>
    <row r="47" spans="2:19" ht="82.5" customHeight="1" x14ac:dyDescent="0.35">
      <c r="B47" s="303"/>
      <c r="C47" s="540" t="s">
        <v>477</v>
      </c>
      <c r="D47" s="540"/>
      <c r="E47" s="540"/>
      <c r="F47" s="540"/>
      <c r="G47" s="540"/>
      <c r="H47" s="540"/>
      <c r="I47" s="540"/>
      <c r="J47" s="540"/>
      <c r="K47" s="540"/>
      <c r="L47" s="261"/>
      <c r="M47" s="467"/>
    </row>
    <row r="48" spans="2:19" ht="15.75" customHeight="1" x14ac:dyDescent="0.35">
      <c r="B48" s="303"/>
      <c r="C48" s="29"/>
      <c r="D48" s="29"/>
      <c r="E48" s="29"/>
      <c r="F48" s="29"/>
      <c r="G48" s="29"/>
      <c r="H48" s="29"/>
      <c r="I48" s="32" t="str">
        <f>"2400 merkkiä ("&amp;TEXT(LEN(C49),"0")&amp;" käytetty)"</f>
        <v>2400 merkkiä (0 käytetty)</v>
      </c>
      <c r="J48" s="29"/>
      <c r="K48" s="312"/>
      <c r="L48" s="322"/>
      <c r="M48" s="148"/>
    </row>
    <row r="49" spans="2:23" ht="409.15" customHeight="1" x14ac:dyDescent="0.35">
      <c r="B49" s="303"/>
      <c r="C49" s="613"/>
      <c r="D49" s="613"/>
      <c r="E49" s="613"/>
      <c r="F49" s="613"/>
      <c r="G49" s="613"/>
      <c r="H49" s="613"/>
      <c r="I49" s="613"/>
      <c r="J49" s="613"/>
      <c r="K49" s="613"/>
      <c r="L49" s="261"/>
      <c r="M49" s="105"/>
      <c r="N49" s="51"/>
    </row>
    <row r="50" spans="2:23" s="7" customFormat="1" ht="16.149999999999999" customHeight="1" x14ac:dyDescent="0.35">
      <c r="B50" s="303"/>
      <c r="C50" s="102"/>
      <c r="D50" s="102"/>
      <c r="E50" s="102"/>
      <c r="F50" s="102"/>
      <c r="G50" s="102"/>
      <c r="H50" s="102"/>
      <c r="I50" s="102"/>
      <c r="J50" s="102"/>
      <c r="K50" s="102"/>
      <c r="L50" s="309"/>
      <c r="M50" s="105"/>
      <c r="N50" s="625"/>
      <c r="O50" s="625"/>
      <c r="P50" s="625"/>
      <c r="Q50" s="625"/>
      <c r="R50" s="625"/>
      <c r="S50" s="625"/>
      <c r="T50" s="625"/>
      <c r="U50" s="625"/>
      <c r="V50" s="240"/>
      <c r="W50" s="240"/>
    </row>
    <row r="51" spans="2:23" s="7" customFormat="1" ht="16.149999999999999" customHeight="1" x14ac:dyDescent="0.35">
      <c r="B51" s="303"/>
      <c r="C51" s="300" t="s">
        <v>142</v>
      </c>
      <c r="D51" s="103"/>
      <c r="E51" s="103"/>
      <c r="F51" s="103"/>
      <c r="G51" s="103"/>
      <c r="H51" s="103"/>
      <c r="I51" s="103"/>
      <c r="J51" s="103"/>
      <c r="K51" s="103"/>
      <c r="L51" s="309"/>
      <c r="M51" s="105"/>
      <c r="N51" s="513" t="s">
        <v>363</v>
      </c>
      <c r="O51" s="622"/>
      <c r="P51" s="622"/>
      <c r="Q51" s="622"/>
      <c r="R51" s="622"/>
      <c r="S51" s="241"/>
      <c r="T51" s="241"/>
      <c r="U51" s="241"/>
      <c r="V51" s="240"/>
      <c r="W51" s="240"/>
    </row>
    <row r="52" spans="2:23" ht="33" customHeight="1" x14ac:dyDescent="0.35">
      <c r="B52" s="303"/>
      <c r="C52" s="540" t="s">
        <v>272</v>
      </c>
      <c r="D52" s="540"/>
      <c r="E52" s="540"/>
      <c r="F52" s="540"/>
      <c r="G52" s="540"/>
      <c r="H52" s="540"/>
      <c r="I52" s="540"/>
      <c r="J52" s="540"/>
      <c r="K52" s="540"/>
      <c r="L52" s="261"/>
      <c r="M52" s="148"/>
      <c r="N52" s="622"/>
      <c r="O52" s="622"/>
      <c r="P52" s="622"/>
      <c r="Q52" s="622"/>
      <c r="R52" s="622"/>
      <c r="S52" s="241"/>
      <c r="T52" s="241"/>
      <c r="U52" s="241"/>
    </row>
    <row r="53" spans="2:23" s="7" customFormat="1" ht="16.149999999999999" customHeight="1" x14ac:dyDescent="0.35">
      <c r="B53" s="303"/>
      <c r="C53" s="103"/>
      <c r="D53" s="103"/>
      <c r="E53" s="103"/>
      <c r="F53" s="103"/>
      <c r="G53" s="103"/>
      <c r="H53" s="103"/>
      <c r="I53" s="103"/>
      <c r="J53" s="32" t="str">
        <f>"250 merkkiä 
("&amp;TEXT(LEN(C54),"0")&amp;" käytetty)"</f>
        <v>250 merkkiä 
(0 käytetty)</v>
      </c>
      <c r="K53" s="103"/>
      <c r="L53" s="309"/>
      <c r="M53" s="259"/>
      <c r="N53" s="622"/>
      <c r="O53" s="622"/>
      <c r="P53" s="622"/>
      <c r="Q53" s="622"/>
      <c r="R53" s="622"/>
      <c r="S53" s="258"/>
      <c r="T53" s="258"/>
      <c r="U53" s="258"/>
      <c r="V53" s="240"/>
      <c r="W53" s="240"/>
    </row>
    <row r="54" spans="2:23" ht="74.25" customHeight="1" x14ac:dyDescent="0.35">
      <c r="B54" s="303"/>
      <c r="C54" s="613"/>
      <c r="D54" s="613"/>
      <c r="E54" s="613"/>
      <c r="F54" s="613"/>
      <c r="G54" s="613"/>
      <c r="H54" s="613"/>
      <c r="I54" s="613"/>
      <c r="J54" s="613"/>
      <c r="K54" s="613"/>
      <c r="L54" s="261"/>
      <c r="M54" s="105"/>
      <c r="N54" s="622"/>
      <c r="O54" s="622"/>
      <c r="P54" s="622"/>
      <c r="Q54" s="622"/>
      <c r="R54" s="622"/>
    </row>
    <row r="55" spans="2:23" ht="12.65" customHeight="1" x14ac:dyDescent="0.35">
      <c r="B55" s="303"/>
      <c r="C55" s="32"/>
      <c r="D55" s="32"/>
      <c r="E55" s="29"/>
      <c r="F55" s="34"/>
      <c r="G55" s="29"/>
      <c r="H55" s="29"/>
      <c r="I55" s="29"/>
      <c r="J55" s="29"/>
      <c r="K55" s="29"/>
      <c r="L55" s="322"/>
      <c r="M55" s="148"/>
    </row>
    <row r="56" spans="2:23" ht="24.75" customHeight="1" x14ac:dyDescent="0.35">
      <c r="B56" s="302"/>
      <c r="C56" s="630" t="s">
        <v>471</v>
      </c>
      <c r="D56" s="631"/>
      <c r="E56" s="631"/>
      <c r="F56" s="631"/>
      <c r="G56" s="631"/>
      <c r="H56" s="631"/>
      <c r="I56" s="631"/>
      <c r="J56" s="631"/>
      <c r="K56" s="631"/>
      <c r="L56" s="310"/>
      <c r="M56" s="148"/>
    </row>
    <row r="57" spans="2:23" ht="29.5" customHeight="1" x14ac:dyDescent="0.35">
      <c r="B57" s="303"/>
      <c r="C57" s="618" t="s">
        <v>459</v>
      </c>
      <c r="D57" s="618"/>
      <c r="E57" s="618"/>
      <c r="F57" s="618"/>
      <c r="G57" s="618"/>
      <c r="H57" s="618"/>
      <c r="I57" s="618"/>
      <c r="J57" s="618"/>
      <c r="K57" s="618"/>
      <c r="L57" s="261"/>
      <c r="M57" s="148"/>
    </row>
    <row r="58" spans="2:23" ht="21" customHeight="1" x14ac:dyDescent="0.35">
      <c r="B58" s="303"/>
      <c r="C58" s="46" t="s">
        <v>460</v>
      </c>
      <c r="D58" s="46"/>
      <c r="E58" s="46"/>
      <c r="F58" s="46"/>
      <c r="G58" s="46"/>
      <c r="H58" s="46"/>
      <c r="I58" s="46"/>
      <c r="J58" s="46" t="str">
        <f>"300 merkkiä 
("&amp;TEXT(LEN(C59),"0")&amp;" käytetty)"</f>
        <v>300 merkkiä 
(0 käytetty)</v>
      </c>
      <c r="K58" s="46"/>
      <c r="L58" s="22"/>
      <c r="N58" s="565" t="s">
        <v>478</v>
      </c>
      <c r="O58" s="565"/>
      <c r="P58" s="565"/>
      <c r="Q58" s="565"/>
      <c r="R58" s="565"/>
      <c r="S58" s="377"/>
      <c r="T58" s="377"/>
      <c r="U58" s="377"/>
    </row>
    <row r="59" spans="2:23" ht="63" customHeight="1" x14ac:dyDescent="0.35">
      <c r="B59" s="303"/>
      <c r="C59" s="527"/>
      <c r="D59" s="528"/>
      <c r="E59" s="528"/>
      <c r="F59" s="528"/>
      <c r="G59" s="528"/>
      <c r="H59" s="528"/>
      <c r="I59" s="528"/>
      <c r="J59" s="528"/>
      <c r="K59" s="529"/>
      <c r="L59" s="261"/>
      <c r="M59" s="105"/>
      <c r="N59" s="565"/>
      <c r="O59" s="565"/>
      <c r="P59" s="565"/>
      <c r="Q59" s="565"/>
      <c r="R59" s="565"/>
      <c r="S59" s="377"/>
      <c r="T59" s="377"/>
      <c r="U59" s="377"/>
    </row>
    <row r="60" spans="2:23" ht="21" customHeight="1" x14ac:dyDescent="0.35">
      <c r="B60" s="303"/>
      <c r="C60" s="46" t="s">
        <v>461</v>
      </c>
      <c r="D60" s="46"/>
      <c r="E60" s="106"/>
      <c r="F60" s="46"/>
      <c r="G60" s="46"/>
      <c r="H60" s="46"/>
      <c r="I60" s="46"/>
      <c r="J60" s="46"/>
      <c r="K60" s="46"/>
      <c r="L60" s="22"/>
      <c r="N60" s="140"/>
      <c r="O60" s="140"/>
      <c r="P60" s="140"/>
      <c r="Q60" s="140"/>
      <c r="R60" s="140"/>
      <c r="S60" s="140"/>
      <c r="T60" s="140"/>
      <c r="U60" s="140"/>
    </row>
    <row r="61" spans="2:23" ht="21" customHeight="1" x14ac:dyDescent="0.35">
      <c r="B61" s="303"/>
      <c r="C61" s="46" t="s">
        <v>462</v>
      </c>
      <c r="D61" s="46"/>
      <c r="E61" s="106"/>
      <c r="F61" s="46"/>
      <c r="G61" s="46"/>
      <c r="H61" s="46"/>
      <c r="I61" s="46"/>
      <c r="J61" s="46" t="str">
        <f>"200 merkkiä 
("&amp;TEXT(LEN(C62),"0")&amp;" käytetty)"</f>
        <v>200 merkkiä 
(0 käytetty)</v>
      </c>
      <c r="K61" s="46"/>
      <c r="L61" s="22"/>
      <c r="S61" s="140"/>
      <c r="T61" s="140"/>
      <c r="U61" s="140"/>
    </row>
    <row r="62" spans="2:23" ht="111.65" customHeight="1" x14ac:dyDescent="0.35">
      <c r="B62" s="303"/>
      <c r="C62" s="613"/>
      <c r="D62" s="613"/>
      <c r="E62" s="613"/>
      <c r="F62" s="613"/>
      <c r="G62" s="613"/>
      <c r="H62" s="613"/>
      <c r="I62" s="613"/>
      <c r="J62" s="613"/>
      <c r="K62" s="613"/>
      <c r="L62" s="321"/>
      <c r="M62" s="105"/>
      <c r="N62" s="513" t="s">
        <v>479</v>
      </c>
      <c r="O62" s="513"/>
      <c r="P62" s="513"/>
      <c r="Q62" s="513"/>
      <c r="R62" s="513"/>
      <c r="S62" s="140"/>
      <c r="T62" s="140"/>
    </row>
    <row r="63" spans="2:23" s="401" customFormat="1" ht="21" customHeight="1" x14ac:dyDescent="0.35">
      <c r="B63" s="435"/>
      <c r="C63" s="46" t="s">
        <v>463</v>
      </c>
      <c r="D63" s="46"/>
      <c r="E63" s="46"/>
      <c r="F63" s="46"/>
      <c r="G63" s="46"/>
      <c r="H63" s="46"/>
      <c r="I63" s="46"/>
      <c r="J63" s="46" t="str">
        <f>"300 merkkiä 
("&amp;TEXT(LEN(C64),"0")&amp;" käytetty)"</f>
        <v>300 merkkiä 
(0 käytetty)</v>
      </c>
      <c r="K63" s="46"/>
      <c r="L63" s="410"/>
      <c r="M63" s="140"/>
      <c r="N63" s="140"/>
      <c r="O63" s="140"/>
      <c r="P63" s="140"/>
      <c r="Q63" s="140"/>
      <c r="R63" s="140"/>
      <c r="S63" s="377"/>
      <c r="T63" s="377"/>
      <c r="U63" s="377"/>
      <c r="V63" s="238"/>
      <c r="W63" s="238"/>
    </row>
    <row r="64" spans="2:23" s="401" customFormat="1" ht="63" customHeight="1" x14ac:dyDescent="0.35">
      <c r="B64" s="435"/>
      <c r="C64" s="527"/>
      <c r="D64" s="528"/>
      <c r="E64" s="528"/>
      <c r="F64" s="528"/>
      <c r="G64" s="528"/>
      <c r="H64" s="528"/>
      <c r="I64" s="528"/>
      <c r="J64" s="528"/>
      <c r="K64" s="529"/>
      <c r="L64" s="261"/>
      <c r="M64" s="259"/>
      <c r="N64" s="238"/>
      <c r="O64" s="238"/>
      <c r="P64" s="238"/>
      <c r="Q64" s="238"/>
      <c r="R64" s="238"/>
      <c r="S64" s="377"/>
      <c r="T64" s="377"/>
      <c r="U64" s="377"/>
      <c r="V64" s="238"/>
      <c r="W64" s="238"/>
    </row>
    <row r="65" spans="2:23" s="401" customFormat="1" ht="21" customHeight="1" x14ac:dyDescent="0.35">
      <c r="B65" s="435"/>
      <c r="C65" s="46" t="s">
        <v>464</v>
      </c>
      <c r="D65" s="46"/>
      <c r="E65" s="106"/>
      <c r="F65" s="46"/>
      <c r="G65" s="46"/>
      <c r="H65" s="46"/>
      <c r="I65" s="46"/>
      <c r="J65" s="46"/>
      <c r="K65" s="46"/>
      <c r="L65" s="410"/>
      <c r="M65" s="140"/>
      <c r="N65" s="398"/>
      <c r="O65" s="398"/>
      <c r="P65" s="398"/>
      <c r="Q65" s="398"/>
      <c r="R65" s="398"/>
      <c r="S65" s="140"/>
      <c r="T65" s="140"/>
      <c r="U65" s="140"/>
      <c r="V65" s="238"/>
      <c r="W65" s="238"/>
    </row>
    <row r="66" spans="2:23" s="401" customFormat="1" ht="21" customHeight="1" x14ac:dyDescent="0.35">
      <c r="B66" s="435"/>
      <c r="C66" s="46" t="s">
        <v>462</v>
      </c>
      <c r="D66" s="46"/>
      <c r="E66" s="106"/>
      <c r="F66" s="46"/>
      <c r="G66" s="46"/>
      <c r="H66" s="46"/>
      <c r="I66" s="46"/>
      <c r="J66" s="46" t="str">
        <f>"200 merkkiä 
("&amp;TEXT(LEN(C67),"0")&amp;" käytetty)"</f>
        <v>200 merkkiä 
(0 käytetty)</v>
      </c>
      <c r="K66" s="46"/>
      <c r="L66" s="410"/>
      <c r="M66" s="140"/>
      <c r="N66" s="398"/>
      <c r="O66" s="398"/>
      <c r="P66" s="398"/>
      <c r="Q66" s="398"/>
      <c r="R66" s="398"/>
      <c r="S66" s="140"/>
      <c r="T66" s="140"/>
      <c r="U66" s="140"/>
      <c r="V66" s="238"/>
      <c r="W66" s="238"/>
    </row>
    <row r="67" spans="2:23" s="401" customFormat="1" ht="45" customHeight="1" x14ac:dyDescent="0.35">
      <c r="B67" s="435"/>
      <c r="C67" s="613"/>
      <c r="D67" s="613"/>
      <c r="E67" s="613"/>
      <c r="F67" s="613"/>
      <c r="G67" s="613"/>
      <c r="H67" s="613"/>
      <c r="I67" s="613"/>
      <c r="J67" s="613"/>
      <c r="K67" s="613"/>
      <c r="L67" s="321"/>
      <c r="M67" s="259"/>
      <c r="N67" s="398"/>
      <c r="O67" s="398"/>
      <c r="P67" s="398"/>
      <c r="Q67" s="398"/>
      <c r="R67" s="398"/>
      <c r="S67" s="140"/>
      <c r="T67" s="140"/>
      <c r="U67" s="238"/>
      <c r="V67" s="238"/>
      <c r="W67" s="238"/>
    </row>
    <row r="68" spans="2:23" s="401" customFormat="1" ht="21" customHeight="1" x14ac:dyDescent="0.35">
      <c r="B68" s="435"/>
      <c r="C68" s="46" t="s">
        <v>465</v>
      </c>
      <c r="D68" s="46"/>
      <c r="E68" s="46"/>
      <c r="F68" s="46"/>
      <c r="G68" s="46"/>
      <c r="H68" s="46"/>
      <c r="I68" s="46"/>
      <c r="J68" s="46" t="str">
        <f>"300 merkkiä 
("&amp;TEXT(LEN(C69),"0")&amp;" käytetty)"</f>
        <v>300 merkkiä 
(0 käytetty)</v>
      </c>
      <c r="K68" s="46"/>
      <c r="L68" s="410"/>
      <c r="M68" s="140"/>
      <c r="N68" s="398"/>
      <c r="O68" s="398"/>
      <c r="P68" s="398"/>
      <c r="Q68" s="398"/>
      <c r="R68" s="398"/>
      <c r="S68" s="377"/>
      <c r="T68" s="377"/>
      <c r="U68" s="377"/>
      <c r="V68" s="238"/>
      <c r="W68" s="238"/>
    </row>
    <row r="69" spans="2:23" s="401" customFormat="1" ht="63" customHeight="1" x14ac:dyDescent="0.35">
      <c r="B69" s="435"/>
      <c r="C69" s="527"/>
      <c r="D69" s="528"/>
      <c r="E69" s="528"/>
      <c r="F69" s="528"/>
      <c r="G69" s="528"/>
      <c r="H69" s="528"/>
      <c r="I69" s="528"/>
      <c r="J69" s="528"/>
      <c r="K69" s="529"/>
      <c r="L69" s="261"/>
      <c r="M69" s="259"/>
      <c r="N69" s="238"/>
      <c r="O69" s="238"/>
      <c r="P69" s="238"/>
      <c r="Q69" s="238"/>
      <c r="R69" s="238"/>
      <c r="S69" s="377"/>
      <c r="T69" s="377"/>
      <c r="U69" s="377"/>
      <c r="V69" s="238"/>
      <c r="W69" s="238"/>
    </row>
    <row r="70" spans="2:23" s="401" customFormat="1" ht="21" customHeight="1" x14ac:dyDescent="0.35">
      <c r="B70" s="435"/>
      <c r="C70" s="46" t="s">
        <v>466</v>
      </c>
      <c r="D70" s="46"/>
      <c r="E70" s="106"/>
      <c r="F70" s="46"/>
      <c r="G70" s="46"/>
      <c r="H70" s="46"/>
      <c r="I70" s="46"/>
      <c r="J70" s="46"/>
      <c r="K70" s="46"/>
      <c r="L70" s="410"/>
      <c r="M70" s="140"/>
      <c r="N70" s="398"/>
      <c r="O70" s="398"/>
      <c r="P70" s="398"/>
      <c r="Q70" s="398"/>
      <c r="R70" s="398"/>
      <c r="S70" s="140"/>
      <c r="T70" s="140"/>
      <c r="U70" s="140"/>
      <c r="V70" s="238"/>
      <c r="W70" s="238"/>
    </row>
    <row r="71" spans="2:23" s="401" customFormat="1" ht="21" customHeight="1" x14ac:dyDescent="0.35">
      <c r="B71" s="435"/>
      <c r="C71" s="46" t="s">
        <v>462</v>
      </c>
      <c r="D71" s="46"/>
      <c r="E71" s="106"/>
      <c r="F71" s="46"/>
      <c r="G71" s="46"/>
      <c r="H71" s="46"/>
      <c r="I71" s="46"/>
      <c r="J71" s="46" t="str">
        <f>"200 merkkiä 
("&amp;TEXT(LEN(C72),"0")&amp;" käytetty)"</f>
        <v>200 merkkiä 
(0 käytetty)</v>
      </c>
      <c r="K71" s="46"/>
      <c r="L71" s="410"/>
      <c r="M71" s="140"/>
      <c r="N71" s="238"/>
      <c r="O71" s="238"/>
      <c r="P71" s="238"/>
      <c r="Q71" s="238"/>
      <c r="R71" s="238"/>
      <c r="S71" s="140"/>
      <c r="T71" s="140"/>
      <c r="U71" s="140"/>
      <c r="V71" s="238"/>
      <c r="W71" s="238"/>
    </row>
    <row r="72" spans="2:23" s="401" customFormat="1" ht="116.5" customHeight="1" x14ac:dyDescent="0.35">
      <c r="B72" s="435"/>
      <c r="C72" s="613"/>
      <c r="D72" s="613"/>
      <c r="E72" s="613"/>
      <c r="F72" s="613"/>
      <c r="G72" s="613"/>
      <c r="H72" s="613"/>
      <c r="I72" s="613"/>
      <c r="J72" s="613"/>
      <c r="K72" s="613"/>
      <c r="L72" s="321"/>
      <c r="M72" s="259"/>
      <c r="N72" s="352"/>
      <c r="O72" s="352"/>
      <c r="P72" s="352"/>
      <c r="Q72" s="352"/>
      <c r="R72" s="352"/>
      <c r="S72" s="140"/>
      <c r="T72" s="140"/>
      <c r="U72" s="238"/>
      <c r="V72" s="238"/>
      <c r="W72" s="238"/>
    </row>
    <row r="73" spans="2:23" ht="16.149999999999999" customHeight="1" x14ac:dyDescent="0.35">
      <c r="B73" s="303"/>
      <c r="C73" s="360"/>
      <c r="D73" s="360"/>
      <c r="E73" s="360"/>
      <c r="F73" s="360"/>
      <c r="G73" s="360"/>
      <c r="H73" s="360"/>
      <c r="I73" s="360"/>
      <c r="J73" s="360"/>
      <c r="K73" s="360"/>
      <c r="L73" s="261"/>
      <c r="M73" s="259"/>
      <c r="N73" s="352"/>
      <c r="O73" s="352"/>
      <c r="P73" s="352"/>
      <c r="Q73" s="352"/>
      <c r="R73" s="352"/>
    </row>
    <row r="74" spans="2:23" ht="21" customHeight="1" x14ac:dyDescent="0.35">
      <c r="B74" s="303"/>
      <c r="C74" s="357" t="s">
        <v>267</v>
      </c>
      <c r="D74" s="340"/>
      <c r="E74" s="340"/>
      <c r="F74" s="340"/>
      <c r="G74" s="340"/>
      <c r="H74" s="340"/>
      <c r="I74" s="340"/>
      <c r="J74" s="340"/>
      <c r="K74" s="340"/>
      <c r="L74" s="261"/>
      <c r="M74" s="259"/>
      <c r="N74" s="352"/>
      <c r="O74" s="352"/>
      <c r="P74" s="352"/>
      <c r="Q74" s="352"/>
      <c r="R74" s="352"/>
      <c r="S74" s="352"/>
      <c r="T74" s="358"/>
      <c r="U74" s="358"/>
    </row>
    <row r="75" spans="2:23" ht="80.5" customHeight="1" x14ac:dyDescent="0.35">
      <c r="B75" s="303"/>
      <c r="C75" s="614" t="s">
        <v>364</v>
      </c>
      <c r="D75" s="614"/>
      <c r="E75" s="614"/>
      <c r="F75" s="614"/>
      <c r="G75" s="614"/>
      <c r="H75" s="614"/>
      <c r="I75" s="614"/>
      <c r="J75" s="614"/>
      <c r="K75" s="614"/>
      <c r="L75" s="261"/>
      <c r="M75" s="259"/>
      <c r="S75" s="352"/>
      <c r="T75" s="358"/>
      <c r="U75" s="358"/>
    </row>
    <row r="76" spans="2:23" ht="16.149999999999999" customHeight="1" x14ac:dyDescent="0.35">
      <c r="B76" s="303"/>
      <c r="C76" s="359"/>
      <c r="D76" s="359"/>
      <c r="E76" s="359"/>
      <c r="F76" s="359"/>
      <c r="G76" s="359"/>
      <c r="H76" s="359"/>
      <c r="I76" s="359"/>
      <c r="J76" s="58" t="str">
        <f>"1500 merkkiä ("&amp;TEXT(LEN(C77),"0")&amp;" käytetty)"</f>
        <v>1500 merkkiä (0 käytetty)</v>
      </c>
      <c r="K76" s="359"/>
      <c r="L76" s="261"/>
      <c r="M76" s="259"/>
      <c r="S76" s="352"/>
      <c r="T76" s="358"/>
      <c r="U76" s="358"/>
    </row>
    <row r="77" spans="2:23" ht="272.25" customHeight="1" x14ac:dyDescent="0.35">
      <c r="B77" s="303"/>
      <c r="C77" s="613"/>
      <c r="D77" s="613"/>
      <c r="E77" s="613"/>
      <c r="F77" s="613"/>
      <c r="G77" s="613"/>
      <c r="H77" s="613"/>
      <c r="I77" s="613"/>
      <c r="J77" s="613"/>
      <c r="K77" s="613"/>
      <c r="L77" s="261"/>
      <c r="M77" s="259"/>
    </row>
    <row r="78" spans="2:23" ht="16.149999999999999" customHeight="1" x14ac:dyDescent="0.35">
      <c r="B78" s="303"/>
      <c r="C78" s="46"/>
      <c r="D78" s="46"/>
      <c r="E78" s="46"/>
      <c r="F78" s="46"/>
      <c r="G78" s="46"/>
      <c r="H78" s="46"/>
      <c r="I78" s="46"/>
      <c r="J78" s="46"/>
      <c r="K78" s="46"/>
      <c r="L78" s="22"/>
    </row>
    <row r="79" spans="2:23" ht="16.149999999999999" customHeight="1" x14ac:dyDescent="0.35">
      <c r="B79" s="303"/>
      <c r="C79" s="301" t="s">
        <v>155</v>
      </c>
      <c r="D79" s="46"/>
      <c r="E79" s="46"/>
      <c r="F79" s="46"/>
      <c r="G79" s="46"/>
      <c r="H79" s="46"/>
      <c r="I79" s="46"/>
      <c r="J79" s="46"/>
      <c r="K79" s="46"/>
      <c r="L79" s="22"/>
    </row>
    <row r="80" spans="2:23" ht="63" customHeight="1" x14ac:dyDescent="0.35">
      <c r="B80" s="303"/>
      <c r="C80" s="563" t="s">
        <v>281</v>
      </c>
      <c r="D80" s="563"/>
      <c r="E80" s="563"/>
      <c r="F80" s="563"/>
      <c r="G80" s="563"/>
      <c r="H80" s="563"/>
      <c r="I80" s="563"/>
      <c r="J80" s="563"/>
      <c r="K80" s="563"/>
      <c r="L80" s="262"/>
    </row>
    <row r="81" spans="2:23" ht="16.149999999999999" customHeight="1" x14ac:dyDescent="0.35">
      <c r="B81" s="303"/>
      <c r="C81" s="58"/>
      <c r="D81" s="58"/>
      <c r="E81" s="58"/>
      <c r="F81" s="58"/>
      <c r="G81" s="58"/>
      <c r="H81" s="58"/>
      <c r="I81" s="58"/>
      <c r="J81" s="58" t="str">
        <f>"1500 merkkiä ("&amp;TEXT(LEN(C82),"0")&amp;" käytetty)"</f>
        <v>1500 merkkiä (0 käytetty)</v>
      </c>
      <c r="K81" s="58"/>
      <c r="L81" s="22"/>
    </row>
    <row r="82" spans="2:23" ht="272.25" customHeight="1" x14ac:dyDescent="0.35">
      <c r="B82" s="303"/>
      <c r="C82" s="613"/>
      <c r="D82" s="613"/>
      <c r="E82" s="613"/>
      <c r="F82" s="613"/>
      <c r="G82" s="613"/>
      <c r="H82" s="613"/>
      <c r="I82" s="613"/>
      <c r="J82" s="613"/>
      <c r="K82" s="613"/>
      <c r="L82" s="261"/>
      <c r="M82" s="259"/>
    </row>
    <row r="83" spans="2:23" ht="16.149999999999999" customHeight="1" x14ac:dyDescent="0.35">
      <c r="B83" s="303"/>
      <c r="C83" s="46"/>
      <c r="D83" s="46"/>
      <c r="E83" s="46"/>
      <c r="F83" s="46"/>
      <c r="G83" s="46"/>
      <c r="H83" s="46"/>
      <c r="I83" s="46"/>
      <c r="J83" s="46"/>
      <c r="K83" s="46"/>
      <c r="L83" s="22"/>
    </row>
    <row r="84" spans="2:23" s="401" customFormat="1" ht="16.149999999999999" customHeight="1" x14ac:dyDescent="0.35">
      <c r="B84" s="435"/>
      <c r="C84" s="29" t="s">
        <v>472</v>
      </c>
      <c r="D84" s="32"/>
      <c r="E84" s="29"/>
      <c r="F84" s="34"/>
      <c r="G84" s="29"/>
      <c r="H84" s="29"/>
      <c r="I84" s="29"/>
      <c r="J84" s="29"/>
      <c r="K84" s="29"/>
      <c r="L84" s="472"/>
      <c r="M84" s="237"/>
      <c r="N84" s="238"/>
      <c r="O84" s="238"/>
      <c r="P84" s="238"/>
      <c r="Q84" s="238"/>
      <c r="R84" s="238"/>
      <c r="S84" s="238"/>
      <c r="T84" s="238"/>
      <c r="U84" s="238"/>
      <c r="V84" s="238"/>
      <c r="W84" s="238"/>
    </row>
    <row r="85" spans="2:23" s="401" customFormat="1" ht="103.9" customHeight="1" x14ac:dyDescent="0.35">
      <c r="B85" s="435"/>
      <c r="C85" s="540" t="s">
        <v>476</v>
      </c>
      <c r="D85" s="540"/>
      <c r="E85" s="540"/>
      <c r="F85" s="540"/>
      <c r="G85" s="540"/>
      <c r="H85" s="540"/>
      <c r="I85" s="540"/>
      <c r="J85" s="540"/>
      <c r="K85" s="540"/>
      <c r="L85" s="261"/>
      <c r="M85" s="237"/>
      <c r="N85" s="413"/>
      <c r="O85" s="238"/>
      <c r="P85" s="238"/>
      <c r="Q85" s="238"/>
      <c r="R85" s="238"/>
      <c r="S85" s="238"/>
      <c r="T85" s="238"/>
      <c r="U85" s="238"/>
      <c r="V85" s="238"/>
      <c r="W85" s="238"/>
    </row>
    <row r="86" spans="2:23" s="401" customFormat="1" ht="16.149999999999999" customHeight="1" x14ac:dyDescent="0.35">
      <c r="B86" s="435"/>
      <c r="C86" s="58"/>
      <c r="D86" s="58"/>
      <c r="E86" s="58"/>
      <c r="F86" s="58"/>
      <c r="G86" s="58"/>
      <c r="H86" s="58"/>
      <c r="I86" s="58"/>
      <c r="J86" s="58" t="str">
        <f>"1500 merkkiä ("&amp;TEXT(LEN(C87),"0")&amp;" käytetty)"</f>
        <v>1500 merkkiä (0 käytetty)</v>
      </c>
      <c r="K86" s="58"/>
      <c r="L86" s="410"/>
      <c r="M86" s="140"/>
      <c r="N86" s="465"/>
      <c r="O86" s="465"/>
      <c r="P86" s="465"/>
      <c r="Q86" s="465"/>
      <c r="R86" s="465"/>
      <c r="S86" s="238"/>
      <c r="T86" s="238"/>
      <c r="U86" s="238"/>
      <c r="V86" s="238"/>
      <c r="W86" s="238"/>
    </row>
    <row r="87" spans="2:23" s="401" customFormat="1" ht="258" customHeight="1" x14ac:dyDescent="0.35">
      <c r="B87" s="435"/>
      <c r="C87" s="613"/>
      <c r="D87" s="613"/>
      <c r="E87" s="613"/>
      <c r="F87" s="613"/>
      <c r="G87" s="613"/>
      <c r="H87" s="613"/>
      <c r="I87" s="613"/>
      <c r="J87" s="613"/>
      <c r="K87" s="613"/>
      <c r="L87" s="261"/>
      <c r="M87" s="259"/>
      <c r="N87" s="238"/>
      <c r="O87" s="238"/>
      <c r="P87" s="238"/>
      <c r="Q87" s="238"/>
      <c r="R87" s="238"/>
      <c r="S87" s="238"/>
      <c r="T87" s="238"/>
      <c r="U87" s="238"/>
      <c r="V87" s="238"/>
      <c r="W87" s="238"/>
    </row>
    <row r="88" spans="2:23" ht="16.149999999999999" customHeight="1" x14ac:dyDescent="0.35">
      <c r="B88" s="303"/>
      <c r="C88" s="32"/>
      <c r="D88" s="32"/>
      <c r="E88" s="29"/>
      <c r="F88" s="34"/>
      <c r="G88" s="29"/>
      <c r="H88" s="29"/>
      <c r="I88" s="29"/>
      <c r="J88" s="29"/>
      <c r="K88" s="29"/>
      <c r="L88" s="322"/>
      <c r="M88" s="237"/>
      <c r="S88" s="464"/>
      <c r="T88" s="464"/>
      <c r="U88" s="464"/>
    </row>
    <row r="89" spans="2:23" ht="16.149999999999999" customHeight="1" x14ac:dyDescent="0.35">
      <c r="B89" s="303"/>
      <c r="C89" s="29" t="s">
        <v>141</v>
      </c>
      <c r="D89" s="32"/>
      <c r="E89" s="29"/>
      <c r="F89" s="34"/>
      <c r="G89" s="29"/>
      <c r="H89" s="29"/>
      <c r="I89" s="29"/>
      <c r="J89" s="29"/>
      <c r="K89" s="29"/>
      <c r="L89" s="322"/>
      <c r="M89" s="237"/>
    </row>
    <row r="90" spans="2:23" ht="103.9" customHeight="1" x14ac:dyDescent="0.35">
      <c r="B90" s="303"/>
      <c r="C90" s="540" t="s">
        <v>365</v>
      </c>
      <c r="D90" s="540"/>
      <c r="E90" s="540"/>
      <c r="F90" s="540"/>
      <c r="G90" s="540"/>
      <c r="H90" s="540"/>
      <c r="I90" s="540"/>
      <c r="J90" s="540"/>
      <c r="K90" s="540"/>
      <c r="L90" s="261"/>
      <c r="M90" s="237"/>
      <c r="N90" s="98"/>
    </row>
    <row r="91" spans="2:23" ht="16.149999999999999" customHeight="1" x14ac:dyDescent="0.35">
      <c r="B91" s="303"/>
      <c r="C91" s="58"/>
      <c r="D91" s="58"/>
      <c r="E91" s="58"/>
      <c r="F91" s="58"/>
      <c r="G91" s="58"/>
      <c r="H91" s="58"/>
      <c r="I91" s="58"/>
      <c r="J91" s="58" t="str">
        <f>"1000 merkkiä ("&amp;TEXT(LEN(C92),"0")&amp;" käytetty)"</f>
        <v>1000 merkkiä (0 käytetty)</v>
      </c>
      <c r="K91" s="58"/>
      <c r="L91" s="22"/>
      <c r="N91" s="465"/>
      <c r="O91" s="465"/>
      <c r="P91" s="465"/>
      <c r="Q91" s="465"/>
      <c r="R91" s="465"/>
    </row>
    <row r="92" spans="2:23" ht="188.25" customHeight="1" x14ac:dyDescent="0.35">
      <c r="B92" s="303"/>
      <c r="C92" s="613"/>
      <c r="D92" s="613"/>
      <c r="E92" s="613"/>
      <c r="F92" s="613"/>
      <c r="G92" s="613"/>
      <c r="H92" s="613"/>
      <c r="I92" s="613"/>
      <c r="J92" s="613"/>
      <c r="K92" s="613"/>
      <c r="L92" s="261"/>
      <c r="M92" s="105"/>
    </row>
    <row r="93" spans="2:23" ht="16.149999999999999" customHeight="1" x14ac:dyDescent="0.35">
      <c r="B93" s="304"/>
      <c r="C93" s="58"/>
      <c r="D93" s="58"/>
      <c r="E93" s="58"/>
      <c r="F93" s="58"/>
      <c r="G93" s="58"/>
      <c r="H93" s="58"/>
      <c r="I93" s="58"/>
      <c r="J93" s="58"/>
      <c r="K93" s="58"/>
      <c r="L93" s="131"/>
      <c r="S93" s="465"/>
      <c r="T93" s="465"/>
      <c r="U93" s="465"/>
    </row>
  </sheetData>
  <sheetProtection sheet="1"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44">
    <mergeCell ref="N42:S42"/>
    <mergeCell ref="C80:K80"/>
    <mergeCell ref="C82:K82"/>
    <mergeCell ref="D12:K12"/>
    <mergeCell ref="D14:K14"/>
    <mergeCell ref="D16:K16"/>
    <mergeCell ref="C23:K23"/>
    <mergeCell ref="C47:K47"/>
    <mergeCell ref="C35:E35"/>
    <mergeCell ref="C38:E38"/>
    <mergeCell ref="C42:K42"/>
    <mergeCell ref="C56:K56"/>
    <mergeCell ref="N29:S33"/>
    <mergeCell ref="D18:K19"/>
    <mergeCell ref="N3:P3"/>
    <mergeCell ref="C54:K54"/>
    <mergeCell ref="C49:K49"/>
    <mergeCell ref="C57:K57"/>
    <mergeCell ref="C52:K52"/>
    <mergeCell ref="F6:J6"/>
    <mergeCell ref="N51:R54"/>
    <mergeCell ref="N36:S41"/>
    <mergeCell ref="N50:U50"/>
    <mergeCell ref="C29:K29"/>
    <mergeCell ref="C32:K32"/>
    <mergeCell ref="C25:K25"/>
    <mergeCell ref="N10:R12"/>
    <mergeCell ref="N43:S44"/>
    <mergeCell ref="N25:T25"/>
    <mergeCell ref="D11:K11"/>
    <mergeCell ref="C92:K92"/>
    <mergeCell ref="C90:K90"/>
    <mergeCell ref="C59:K59"/>
    <mergeCell ref="C62:K62"/>
    <mergeCell ref="N58:R59"/>
    <mergeCell ref="N62:R62"/>
    <mergeCell ref="C87:K87"/>
    <mergeCell ref="C75:K75"/>
    <mergeCell ref="C77:K77"/>
    <mergeCell ref="C85:K85"/>
    <mergeCell ref="C64:K64"/>
    <mergeCell ref="C67:K67"/>
    <mergeCell ref="C69:K69"/>
    <mergeCell ref="C72:K72"/>
  </mergeCells>
  <dataValidations count="1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L74:L76 L59 L62 C42:L42 C25:L25 L29 L64 L32:L33 C33:K33 D74:K74 C74:C75 L67 L69 L72" xr:uid="{00000000-0002-0000-0600-000000000000}">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87:L87 C77:L77 C82:L82 C73:L73" xr:uid="{00000000-0002-0000-0600-000001000000}">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50:C51 C53 L49" xr:uid="{00000000-0002-0000-0600-000002000000}">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4:L54" xr:uid="{00000000-0002-0000-0600-000003000000}">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92:L92" xr:uid="{00000000-0002-0000-0600-000004000000}">
      <formula1>1000</formula1>
    </dataValidation>
    <dataValidation type="date" operator="greaterThan" allowBlank="1" showInputMessage="1" showErrorMessage="1" errorTitle="Anna päivämäärä" error="Anna päivämäärä Excelin ymmärtämässä muodossa: esim. 1.1.2021." sqref="C35:E35 C38:E38" xr:uid="{00000000-0002-0000-0600-000005000000}">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9:K49" xr:uid="{00000000-0002-0000-0600-000006000000}">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59:K59 C64:K64 C69:K69" xr:uid="{00000000-0002-0000-0600-000007000000}">
      <formula1>300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2:K62 C67:K67 C72:K72" xr:uid="{00000000-0002-0000-0600-000008000000}">
      <formula1>200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9:K29 C32:K32" xr:uid="{00000000-0002-0000-0600-000009000000}">
      <formula1>90</formula1>
    </dataValidation>
  </dataValidations>
  <hyperlinks>
    <hyperlink ref="N3:P3" location="'Aloita tästä'!A1" display="PALAA TÄSTÄ KANSISIVULLE" xr:uid="{2A7BD9B9-03FF-4E48-BEF2-63BAFCB8E388}"/>
  </hyperlinks>
  <pageMargins left="0.39370078740157483" right="0.39370078740157483" top="0.78740157480314965" bottom="0.78740157480314965" header="0.39370078740157483" footer="0.31496062992125984"/>
  <pageSetup paperSize="9" fitToHeight="0" orientation="portrait"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146050</xdr:colOff>
                    <xdr:row>9</xdr:row>
                    <xdr:rowOff>190500</xdr:rowOff>
                  </from>
                  <to>
                    <xdr:col>3</xdr:col>
                    <xdr:colOff>0</xdr:colOff>
                    <xdr:row>10</xdr:row>
                    <xdr:rowOff>209550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146050</xdr:colOff>
                    <xdr:row>11</xdr:row>
                    <xdr:rowOff>0</xdr:rowOff>
                  </from>
                  <to>
                    <xdr:col>3</xdr:col>
                    <xdr:colOff>0</xdr:colOff>
                    <xdr:row>11</xdr:row>
                    <xdr:rowOff>222250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146050</xdr:colOff>
                    <xdr:row>12</xdr:row>
                    <xdr:rowOff>190500</xdr:rowOff>
                  </from>
                  <to>
                    <xdr:col>3</xdr:col>
                    <xdr:colOff>0</xdr:colOff>
                    <xdr:row>13</xdr:row>
                    <xdr:rowOff>209550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146050</xdr:colOff>
                    <xdr:row>14</xdr:row>
                    <xdr:rowOff>190500</xdr:rowOff>
                  </from>
                  <to>
                    <xdr:col>3</xdr:col>
                    <xdr:colOff>0</xdr:colOff>
                    <xdr:row>15</xdr:row>
                    <xdr:rowOff>209550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146050</xdr:colOff>
                    <xdr:row>19</xdr:row>
                    <xdr:rowOff>165100</xdr:rowOff>
                  </from>
                  <to>
                    <xdr:col>3</xdr:col>
                    <xdr:colOff>0</xdr:colOff>
                    <xdr:row>21</xdr:row>
                    <xdr:rowOff>0</xdr:rowOff>
                  </to>
                </anchor>
              </controlPr>
            </control>
          </mc:Choice>
        </mc:AlternateContent>
        <mc:AlternateContent xmlns:mc="http://schemas.openxmlformats.org/markup-compatibility/2006">
          <mc:Choice Requires="x14">
            <control shapeId="34863" r:id="rId10" name="Check Box 47">
              <controlPr defaultSize="0" autoFill="0" autoLine="0" autoPict="0">
                <anchor moveWithCells="1">
                  <from>
                    <xdr:col>2</xdr:col>
                    <xdr:colOff>146050</xdr:colOff>
                    <xdr:row>17</xdr:row>
                    <xdr:rowOff>0</xdr:rowOff>
                  </from>
                  <to>
                    <xdr:col>3</xdr:col>
                    <xdr:colOff>69850</xdr:colOff>
                    <xdr:row>18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'Metatiedot (piiloon)'!$F$3:$F$7</xm:f>
          </x14:formula1>
          <xm:sqref>F6:J6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80" zoomScaleNormal="80" workbookViewId="0">
      <selection activeCell="F4" sqref="F4:H4"/>
    </sheetView>
  </sheetViews>
  <sheetFormatPr defaultColWidth="8.765625" defaultRowHeight="15.5" x14ac:dyDescent="0.35"/>
  <cols>
    <col min="1" max="1" width="3.765625" style="15" customWidth="1"/>
    <col min="2" max="2" width="22.53515625" style="122" customWidth="1"/>
    <col min="3" max="3" width="73.765625" style="15" customWidth="1"/>
    <col min="4" max="4" width="2.07421875" style="15" customWidth="1"/>
    <col min="5" max="16384" width="8.765625" style="15"/>
  </cols>
  <sheetData>
    <row r="1" spans="1:10" ht="16.149999999999999" customHeight="1" x14ac:dyDescent="0.35">
      <c r="A1" s="9" t="s">
        <v>271</v>
      </c>
    </row>
    <row r="2" spans="1:10" ht="52.9" customHeight="1" x14ac:dyDescent="0.35">
      <c r="B2" s="627" t="s">
        <v>494</v>
      </c>
      <c r="C2" s="627"/>
      <c r="D2" s="627"/>
    </row>
    <row r="3" spans="1:10" ht="16.149999999999999" customHeight="1" x14ac:dyDescent="0.35">
      <c r="B3" s="123"/>
    </row>
    <row r="4" spans="1:10" ht="16.149999999999999" customHeight="1" x14ac:dyDescent="0.35">
      <c r="B4" s="124" t="s">
        <v>351</v>
      </c>
      <c r="C4" s="125"/>
      <c r="D4" s="126"/>
      <c r="F4" s="568" t="s">
        <v>72</v>
      </c>
      <c r="G4" s="569"/>
      <c r="H4" s="570"/>
    </row>
    <row r="5" spans="1:10" ht="16.149999999999999" customHeight="1" x14ac:dyDescent="0.35">
      <c r="B5" s="127"/>
      <c r="C5" s="21"/>
      <c r="D5" s="22"/>
    </row>
    <row r="6" spans="1:10" ht="16.149999999999999" customHeight="1" x14ac:dyDescent="0.35">
      <c r="B6" s="128"/>
      <c r="C6" s="129" t="s">
        <v>352</v>
      </c>
      <c r="D6" s="22"/>
      <c r="E6" s="98"/>
      <c r="F6" s="633"/>
      <c r="G6" s="633"/>
      <c r="H6" s="633"/>
      <c r="I6" s="633"/>
      <c r="J6" s="633"/>
    </row>
    <row r="7" spans="1:10" ht="16.149999999999999" customHeight="1" x14ac:dyDescent="0.35">
      <c r="B7" s="84" t="s">
        <v>348</v>
      </c>
      <c r="C7" s="356"/>
      <c r="D7" s="22"/>
      <c r="F7" s="633"/>
      <c r="G7" s="633"/>
      <c r="H7" s="633"/>
      <c r="I7" s="633"/>
      <c r="J7" s="633"/>
    </row>
    <row r="8" spans="1:10" ht="16.149999999999999" customHeight="1" x14ac:dyDescent="0.35">
      <c r="B8" s="84"/>
      <c r="C8" s="21"/>
      <c r="D8" s="22"/>
      <c r="F8" s="633"/>
      <c r="G8" s="633"/>
      <c r="H8" s="633"/>
      <c r="I8" s="633"/>
      <c r="J8" s="633"/>
    </row>
    <row r="9" spans="1:10" ht="16.149999999999999" customHeight="1" x14ac:dyDescent="0.35">
      <c r="B9" s="84" t="s">
        <v>349</v>
      </c>
      <c r="C9" s="356"/>
      <c r="D9" s="22"/>
      <c r="F9" s="633"/>
      <c r="G9" s="633"/>
      <c r="H9" s="633"/>
      <c r="I9" s="633"/>
      <c r="J9" s="633"/>
    </row>
    <row r="10" spans="1:10" ht="16.149999999999999" customHeight="1" x14ac:dyDescent="0.35">
      <c r="B10" s="128"/>
      <c r="C10" s="21"/>
      <c r="D10" s="22"/>
      <c r="F10" s="633"/>
      <c r="G10" s="633"/>
      <c r="H10" s="633"/>
      <c r="I10" s="633"/>
      <c r="J10" s="633"/>
    </row>
    <row r="11" spans="1:10" ht="16.149999999999999" customHeight="1" x14ac:dyDescent="0.35">
      <c r="B11" s="20" t="s">
        <v>350</v>
      </c>
      <c r="C11" s="361"/>
      <c r="D11" s="22"/>
      <c r="F11" s="633"/>
      <c r="G11" s="633"/>
      <c r="H11" s="633"/>
      <c r="I11" s="633"/>
      <c r="J11" s="633"/>
    </row>
    <row r="12" spans="1:10" ht="16.149999999999999" customHeight="1" x14ac:dyDescent="0.35">
      <c r="B12" s="215"/>
      <c r="C12" s="130"/>
      <c r="D12" s="131"/>
      <c r="F12" s="633"/>
      <c r="G12" s="633"/>
      <c r="H12" s="633"/>
      <c r="I12" s="633"/>
      <c r="J12" s="633"/>
    </row>
    <row r="13" spans="1:10" ht="16.149999999999999" customHeight="1" x14ac:dyDescent="0.35">
      <c r="B13" s="15"/>
    </row>
    <row r="14" spans="1:10" ht="16.149999999999999" customHeight="1" x14ac:dyDescent="0.35">
      <c r="B14" s="15"/>
    </row>
    <row r="15" spans="1:10" ht="16.149999999999999" customHeight="1" x14ac:dyDescent="0.35">
      <c r="B15" s="15"/>
    </row>
    <row r="16" spans="1:10" ht="16.149999999999999" customHeight="1" x14ac:dyDescent="0.35">
      <c r="B16" s="15"/>
    </row>
    <row r="17" spans="2:2" ht="16.149999999999999" customHeight="1" x14ac:dyDescent="0.35">
      <c r="B17" s="15"/>
    </row>
    <row r="18" spans="2:2" ht="16.149999999999999" customHeight="1" x14ac:dyDescent="0.35">
      <c r="B18" s="15"/>
    </row>
  </sheetData>
  <sheetProtection sheet="1" selectLockedCells="1"/>
  <mergeCells count="3">
    <mergeCell ref="F4:H4"/>
    <mergeCell ref="F6:J12"/>
    <mergeCell ref="B2:D2"/>
  </mergeCells>
  <hyperlinks>
    <hyperlink ref="F4:H4" location="'Aloita tästä'!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133350</xdr:rowOff>
                  </from>
                  <to>
                    <xdr:col>1</xdr:col>
                    <xdr:colOff>304800</xdr:colOff>
                    <xdr:row>143</xdr:row>
                    <xdr:rowOff>171450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133350</xdr:rowOff>
                  </from>
                  <to>
                    <xdr:col>1</xdr:col>
                    <xdr:colOff>304800</xdr:colOff>
                    <xdr:row>144</xdr:row>
                    <xdr:rowOff>171450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133350</xdr:rowOff>
                  </from>
                  <to>
                    <xdr:col>1</xdr:col>
                    <xdr:colOff>323850</xdr:colOff>
                    <xdr:row>148</xdr:row>
                    <xdr:rowOff>171450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133350</xdr:rowOff>
                  </from>
                  <to>
                    <xdr:col>1</xdr:col>
                    <xdr:colOff>304800</xdr:colOff>
                    <xdr:row>146</xdr:row>
                    <xdr:rowOff>171450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133350</xdr:rowOff>
                  </from>
                  <to>
                    <xdr:col>1</xdr:col>
                    <xdr:colOff>323850</xdr:colOff>
                    <xdr:row>149</xdr:row>
                    <xdr:rowOff>171450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133350</xdr:rowOff>
                  </from>
                  <to>
                    <xdr:col>1</xdr:col>
                    <xdr:colOff>323850</xdr:colOff>
                    <xdr:row>153</xdr:row>
                    <xdr:rowOff>171450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133350</xdr:rowOff>
                  </from>
                  <to>
                    <xdr:col>1</xdr:col>
                    <xdr:colOff>323850</xdr:colOff>
                    <xdr:row>152</xdr:row>
                    <xdr:rowOff>171450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133350</xdr:rowOff>
                  </from>
                  <to>
                    <xdr:col>1</xdr:col>
                    <xdr:colOff>323850</xdr:colOff>
                    <xdr:row>145</xdr:row>
                    <xdr:rowOff>152400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133350</xdr:rowOff>
                  </from>
                  <to>
                    <xdr:col>1</xdr:col>
                    <xdr:colOff>323850</xdr:colOff>
                    <xdr:row>151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'Metatiedot (piiloon)'!$Q$3:$Q$16</xm:f>
          </x14:formula1>
          <xm:sqref>C9</xm:sqref>
        </x14:dataValidation>
        <x14:dataValidation type="list" allowBlank="1" showInputMessage="1" showErrorMessage="1" xr:uid="{00000000-0002-0000-0800-000001000000}">
          <x14:formula1>
            <xm:f>'Metatiedot (piiloon)'!$P$3:$P$39</xm:f>
          </x14:formula1>
          <xm:sqref>C7</xm:sqref>
        </x14:dataValidation>
        <x14:dataValidation type="list" allowBlank="1" showInputMessage="1" showErrorMessage="1" xr:uid="{00000000-0002-0000-0800-000002000000}">
          <x14:formula1>
            <xm:f>'Metatiedot (piiloon)'!$W$3:$W$7</xm:f>
          </x14:formula1>
          <xm:sqref>C11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2.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BE28E5-F8FE-48BC-9694-83677F748D33}">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224deaa-2345-49c6-a04a-fb3245061de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23</vt:i4>
      </vt:variant>
      <vt:variant>
        <vt:lpstr>Nimetyt alueet</vt:lpstr>
      </vt:variant>
      <vt:variant>
        <vt:i4>22</vt:i4>
      </vt:variant>
    </vt:vector>
  </HeadingPairs>
  <TitlesOfParts>
    <vt:vector size="45" baseType="lpstr">
      <vt:lpstr>Aloita tästä</vt:lpstr>
      <vt:lpstr>Metatiedot (piiloon)</vt:lpstr>
      <vt:lpstr>Hakijan tiedot</vt:lpstr>
      <vt:lpstr>3v EU-rahoitus</vt:lpstr>
      <vt:lpstr>Siirron saajat</vt:lpstr>
      <vt:lpstr>Yhteistyötahot</vt:lpstr>
      <vt:lpstr>Aikataulu</vt:lpstr>
      <vt:lpstr>Suunnitelma</vt:lpstr>
      <vt:lpstr>Toimien tyypit ja teemat</vt:lpstr>
      <vt:lpstr>Indikaattorit ET 1</vt:lpstr>
      <vt:lpstr>Indikaattorit ET 2</vt:lpstr>
      <vt:lpstr>Indikaattorit ET 3</vt:lpstr>
      <vt:lpstr>Horisont. periaatteet</vt:lpstr>
      <vt:lpstr>Hankinta</vt:lpstr>
      <vt:lpstr>Budjetin perustiedot</vt:lpstr>
      <vt:lpstr>Ostopalvelut</vt:lpstr>
      <vt:lpstr>Käyttö- ja kiinteä omaisuus</vt:lpstr>
      <vt:lpstr>Muut hankekustannukset</vt:lpstr>
      <vt:lpstr>Hankkeen kustannukset</vt:lpstr>
      <vt:lpstr>Rahoitus</vt:lpstr>
      <vt:lpstr>EU-rahoitusosuus</vt:lpstr>
      <vt:lpstr>Ennakot</vt:lpstr>
      <vt:lpstr>Allekirjoitus</vt:lpstr>
      <vt:lpstr>'3v EU-rahoitus'!Tulostusalue</vt:lpstr>
      <vt:lpstr>Aikataulu!Tulostusalue</vt:lpstr>
      <vt:lpstr>Allekirjoitus!Tulostusalue</vt:lpstr>
      <vt:lpstr>'Aloita tästä'!Tulostusalue</vt:lpstr>
      <vt:lpstr>'Budjetin perustiedot'!Tulostusalue</vt:lpstr>
      <vt:lpstr>Ennakot!Tulostusalue</vt:lpstr>
      <vt:lpstr>'EU-rahoitusosuus'!Tulostusalue</vt:lpstr>
      <vt:lpstr>'Hakijan tiedot'!Tulostusalue</vt:lpstr>
      <vt:lpstr>Hankinta!Tulostusalue</vt:lpstr>
      <vt:lpstr>'Hankkeen kustannukset'!Tulostusalue</vt:lpstr>
      <vt:lpstr>'Horisont. periaatteet'!Tulostusalue</vt:lpstr>
      <vt:lpstr>'Indikaattorit ET 1'!Tulostusalue</vt:lpstr>
      <vt:lpstr>'Indikaattorit ET 2'!Tulostusalue</vt:lpstr>
      <vt:lpstr>'Indikaattorit ET 3'!Tulostusalue</vt:lpstr>
      <vt:lpstr>'Käyttö- ja kiinteä omaisuus'!Tulostusalue</vt:lpstr>
      <vt:lpstr>'Muut hankekustannukset'!Tulostusalue</vt:lpstr>
      <vt:lpstr>Ostopalvelut!Tulostusalue</vt:lpstr>
      <vt:lpstr>Rahoitus!Tulostusalue</vt:lpstr>
      <vt:lpstr>'Siirron saajat'!Tulostusalue</vt:lpstr>
      <vt:lpstr>Suunnitelma!Tulostusalue</vt:lpstr>
      <vt:lpstr>'Toimien tyypit ja teemat'!Tulostusalue</vt:lpstr>
      <vt:lpstr>Yhteistyötahot!Tulostusalue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2023-02-14T14:24:18Z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